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shark\Downloads\"/>
    </mc:Choice>
  </mc:AlternateContent>
  <xr:revisionPtr revIDLastSave="0" documentId="8_{FD4EA5FD-25A9-4FE1-9561-3D8608B1E210}" xr6:coauthVersionLast="37" xr6:coauthVersionMax="37" xr10:uidLastSave="{00000000-0000-0000-0000-000000000000}"/>
  <workbookProtection workbookAlgorithmName="SHA-512" workbookHashValue="LNNzs4ohUsMpkHa5RB/b0qbaNExlnpq5sUkqLvwsZqDaARAUulogo7G4vQB2Cj8jobLMdrdA+W1RR8/L37dEqQ==" workbookSaltValue="vUKwOAf109sl8EKMrzaivg==" workbookSpinCount="100000" lockStructure="1"/>
  <bookViews>
    <workbookView xWindow="0" yWindow="825" windowWidth="33600" windowHeight="18825" tabRatio="734" xr2:uid="{00000000-000D-0000-FFFF-FFFF00000000}"/>
  </bookViews>
  <sheets>
    <sheet name="Inputs &amp; Historical" sheetId="2" r:id="rId1"/>
    <sheet name="Practice Benchmarking" sheetId="1" r:id="rId2"/>
    <sheet name="Economic Model" sheetId="15" r:id="rId3"/>
    <sheet name="Revenue Analysis" sheetId="18" r:id="rId4"/>
  </sheets>
  <definedNames>
    <definedName name="_xlnm.Print_Area" localSheetId="2">'Economic Model'!$B$1:$J$32</definedName>
    <definedName name="_xlnm.Print_Area" localSheetId="0">'Inputs &amp; Historical'!$B$1:$U$38</definedName>
    <definedName name="_xlnm.Print_Area" localSheetId="1">'Practice Benchmarking'!$B$1:$M$59</definedName>
    <definedName name="_xlnm.Print_Area" localSheetId="3">'Revenue Analysis'!$B$2:$M$46</definedName>
  </definedNames>
  <calcPr calcId="17902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1" l="1"/>
  <c r="H12" i="2" l="1"/>
  <c r="X11" i="2" l="1"/>
  <c r="S10" i="2"/>
  <c r="R22" i="1" l="1"/>
  <c r="Q22" i="1"/>
  <c r="P22" i="1"/>
  <c r="O22" i="1"/>
  <c r="R18" i="1"/>
  <c r="R19" i="1" s="1"/>
  <c r="R17" i="1" s="1"/>
  <c r="Q18" i="1"/>
  <c r="Q19" i="1" s="1"/>
  <c r="P18" i="1"/>
  <c r="O18" i="1"/>
  <c r="O19" i="1" s="1"/>
  <c r="O17" i="1" s="1"/>
  <c r="R16" i="1"/>
  <c r="Q16" i="1"/>
  <c r="P16" i="1"/>
  <c r="O16" i="1"/>
  <c r="E6" i="15"/>
  <c r="E7" i="15"/>
  <c r="E8" i="15"/>
  <c r="J53" i="1"/>
  <c r="J50" i="1"/>
  <c r="J49" i="1"/>
  <c r="J48" i="1"/>
  <c r="J45" i="1"/>
  <c r="J44" i="1"/>
  <c r="J42" i="1"/>
  <c r="J41" i="1"/>
  <c r="J31" i="1"/>
  <c r="J29" i="1"/>
  <c r="J28" i="1"/>
  <c r="J27" i="1"/>
  <c r="J26" i="1"/>
  <c r="J16" i="1"/>
  <c r="G31" i="1"/>
  <c r="G25" i="1"/>
  <c r="D43" i="1"/>
  <c r="C43" i="1"/>
  <c r="D10" i="2"/>
  <c r="F10" i="2"/>
  <c r="J10" i="2"/>
  <c r="Q10" i="2"/>
  <c r="O10" i="2"/>
  <c r="P10" i="2"/>
  <c r="N10" i="2"/>
  <c r="AB3" i="2"/>
  <c r="X36" i="2" s="1"/>
  <c r="F52" i="1" s="1"/>
  <c r="G17" i="1"/>
  <c r="G32" i="1" s="1"/>
  <c r="G53" i="1"/>
  <c r="K13" i="1"/>
  <c r="K49" i="1"/>
  <c r="K24" i="1"/>
  <c r="E11" i="1"/>
  <c r="D11" i="1"/>
  <c r="C11" i="1"/>
  <c r="X18" i="2" l="1"/>
  <c r="X4" i="2"/>
  <c r="S36" i="2" s="1"/>
  <c r="U36" i="2" s="1"/>
  <c r="R20" i="1"/>
  <c r="R14" i="1"/>
  <c r="O14" i="1"/>
  <c r="O20" i="1"/>
  <c r="P19" i="1"/>
  <c r="P17" i="1" s="1"/>
  <c r="G14" i="1"/>
  <c r="Q17" i="1"/>
  <c r="X28" i="2"/>
  <c r="X19" i="2"/>
  <c r="X20" i="2"/>
  <c r="X26" i="2"/>
  <c r="X12" i="2"/>
  <c r="X14" i="2"/>
  <c r="S14" i="2" s="1"/>
  <c r="U14" i="2" s="1"/>
  <c r="X31" i="2"/>
  <c r="S31" i="2" s="1"/>
  <c r="U31" i="2" s="1"/>
  <c r="X23" i="2"/>
  <c r="X13" i="2"/>
  <c r="S13" i="2" s="1"/>
  <c r="U13" i="2" s="1"/>
  <c r="X29" i="2"/>
  <c r="X17" i="2"/>
  <c r="X32" i="2"/>
  <c r="S32" i="2" s="1"/>
  <c r="U32" i="2" s="1"/>
  <c r="X21" i="2"/>
  <c r="X34" i="2"/>
  <c r="S34" i="2" s="1"/>
  <c r="U34" i="2" s="1"/>
  <c r="X22" i="2"/>
  <c r="S22" i="2" s="1"/>
  <c r="U22" i="2" s="1"/>
  <c r="G26" i="1"/>
  <c r="J17" i="1"/>
  <c r="J32" i="1" s="1"/>
  <c r="B7" i="18"/>
  <c r="B8" i="18"/>
  <c r="B9" i="18"/>
  <c r="B10" i="18"/>
  <c r="B11" i="18"/>
  <c r="B12" i="18"/>
  <c r="S12" i="2" l="1"/>
  <c r="S21" i="2"/>
  <c r="U21" i="2" s="1"/>
  <c r="S26" i="2"/>
  <c r="S17" i="2"/>
  <c r="U17" i="2" s="1"/>
  <c r="S19" i="2"/>
  <c r="U19" i="2" s="1"/>
  <c r="S29" i="2"/>
  <c r="S28" i="2"/>
  <c r="S23" i="2"/>
  <c r="S18" i="2"/>
  <c r="U18" i="2" s="1"/>
  <c r="S20" i="2"/>
  <c r="U20" i="2" s="1"/>
  <c r="F47" i="1"/>
  <c r="F43" i="1"/>
  <c r="F40" i="1"/>
  <c r="E9" i="15"/>
  <c r="P20" i="1"/>
  <c r="P14" i="1"/>
  <c r="Q20" i="1"/>
  <c r="Q14" i="1"/>
  <c r="J14" i="1"/>
  <c r="J20" i="1"/>
  <c r="X27" i="2"/>
  <c r="X16" i="2"/>
  <c r="K10" i="1"/>
  <c r="B6" i="15"/>
  <c r="B7" i="15"/>
  <c r="B8" i="15"/>
  <c r="B9" i="15"/>
  <c r="F19" i="1" l="1"/>
  <c r="U29" i="2"/>
  <c r="F18" i="1"/>
  <c r="U28" i="2"/>
  <c r="F15" i="1"/>
  <c r="F31" i="1" s="1"/>
  <c r="U26" i="2"/>
  <c r="U23" i="2"/>
  <c r="F11" i="1"/>
  <c r="U12" i="2"/>
  <c r="F10" i="1"/>
  <c r="F26" i="1"/>
  <c r="S27" i="2"/>
  <c r="S16" i="2"/>
  <c r="F48" i="1"/>
  <c r="J21" i="1"/>
  <c r="J33" i="1"/>
  <c r="J34" i="1"/>
  <c r="X25" i="2"/>
  <c r="F50" i="1" l="1"/>
  <c r="F24" i="1"/>
  <c r="I24" i="1" s="1"/>
  <c r="F42" i="1"/>
  <c r="F45" i="1"/>
  <c r="S25" i="2"/>
  <c r="F17" i="1"/>
  <c r="F32" i="1" s="1"/>
  <c r="F13" i="1"/>
  <c r="F41" i="1"/>
  <c r="F44" i="1"/>
  <c r="F49" i="1"/>
  <c r="J22" i="1"/>
  <c r="J37" i="1"/>
  <c r="J36" i="1"/>
  <c r="K11" i="1"/>
  <c r="M11" i="1" s="1"/>
  <c r="C7" i="1"/>
  <c r="D7" i="1"/>
  <c r="E7" i="1"/>
  <c r="F7" i="1" s="1"/>
  <c r="F14" i="1" l="1"/>
  <c r="F33" i="1" s="1"/>
  <c r="F27" i="1"/>
  <c r="F29" i="1"/>
  <c r="F25" i="1"/>
  <c r="F20" i="1"/>
  <c r="F16" i="1"/>
  <c r="F28" i="1"/>
  <c r="M13" i="1"/>
  <c r="F53" i="1"/>
  <c r="K25" i="1"/>
  <c r="K28" i="1"/>
  <c r="F34" i="1" l="1"/>
  <c r="F21" i="1"/>
  <c r="F22" i="1" s="1"/>
  <c r="K26" i="1"/>
  <c r="F37" i="1" l="1"/>
  <c r="F36" i="1"/>
  <c r="F38" i="1"/>
  <c r="K27" i="1"/>
  <c r="K29" i="1" l="1"/>
  <c r="K21" i="1" l="1"/>
  <c r="K36" i="1" l="1"/>
  <c r="K22" i="1"/>
  <c r="K37" i="1"/>
  <c r="K38" i="1" l="1"/>
  <c r="K40" i="1" l="1"/>
  <c r="K42" i="1" l="1"/>
  <c r="K41" i="1"/>
  <c r="K43" i="1"/>
  <c r="K44" i="1" l="1"/>
  <c r="K45" i="1" l="1"/>
  <c r="K47" i="1" l="1"/>
  <c r="K48" i="1" l="1"/>
  <c r="K50" i="1" l="1"/>
  <c r="G45" i="1"/>
  <c r="G44" i="1"/>
  <c r="G42" i="1"/>
  <c r="G41" i="1"/>
  <c r="E43" i="1"/>
  <c r="L32" i="2"/>
  <c r="H32" i="2"/>
  <c r="D16" i="2" l="1"/>
  <c r="C26" i="1" l="1"/>
  <c r="C13" i="1"/>
  <c r="C24" i="1"/>
  <c r="K52" i="1"/>
  <c r="D27" i="2"/>
  <c r="D25" i="2" s="1"/>
  <c r="N16" i="2"/>
  <c r="C25" i="1" l="1"/>
  <c r="C29" i="1"/>
  <c r="K53" i="1"/>
  <c r="H7" i="18"/>
  <c r="H8" i="18"/>
  <c r="H9" i="18"/>
  <c r="H10" i="18"/>
  <c r="H11" i="18"/>
  <c r="H12" i="18"/>
  <c r="E7" i="18"/>
  <c r="E8" i="18"/>
  <c r="E9" i="18"/>
  <c r="E10" i="18"/>
  <c r="E11" i="18"/>
  <c r="E12" i="18"/>
  <c r="C12" i="18"/>
  <c r="C7" i="18"/>
  <c r="C8" i="18"/>
  <c r="C9" i="18"/>
  <c r="C10" i="18"/>
  <c r="C11" i="18"/>
  <c r="J10" i="18" l="1"/>
  <c r="G11" i="18"/>
  <c r="G9" i="18"/>
  <c r="G12" i="18"/>
  <c r="J9" i="18"/>
  <c r="J11" i="18"/>
  <c r="J12" i="18"/>
  <c r="G10" i="18"/>
  <c r="G27" i="1" l="1"/>
  <c r="G28" i="1"/>
  <c r="G29" i="1"/>
  <c r="G16" i="1"/>
  <c r="G20" i="1"/>
  <c r="G48" i="1"/>
  <c r="G49" i="1"/>
  <c r="G50" i="1"/>
  <c r="E52" i="1"/>
  <c r="D52" i="1"/>
  <c r="C52" i="1"/>
  <c r="C53" i="1" s="1"/>
  <c r="E47" i="1"/>
  <c r="D47" i="1"/>
  <c r="C47" i="1"/>
  <c r="E19" i="1"/>
  <c r="D19" i="1"/>
  <c r="C19" i="1"/>
  <c r="E18" i="1"/>
  <c r="D18" i="1"/>
  <c r="C18" i="1"/>
  <c r="E15" i="1"/>
  <c r="D15" i="1"/>
  <c r="C15" i="1"/>
  <c r="E45" i="1"/>
  <c r="D45" i="1"/>
  <c r="C45" i="1"/>
  <c r="E10" i="1"/>
  <c r="E44" i="1" s="1"/>
  <c r="D10" i="1"/>
  <c r="D44" i="1" s="1"/>
  <c r="C10" i="1"/>
  <c r="C44" i="1" s="1"/>
  <c r="C50" i="1" l="1"/>
  <c r="C17" i="1"/>
  <c r="D17" i="1"/>
  <c r="D50" i="1"/>
  <c r="D49" i="1"/>
  <c r="E17" i="1"/>
  <c r="C49" i="1"/>
  <c r="E50" i="1"/>
  <c r="E49" i="1"/>
  <c r="F16" i="2"/>
  <c r="D26" i="1" l="1"/>
  <c r="D24" i="1"/>
  <c r="D13" i="1"/>
  <c r="G7" i="18"/>
  <c r="H36" i="2"/>
  <c r="L36" i="2"/>
  <c r="Q16" i="2"/>
  <c r="P16" i="2"/>
  <c r="O16" i="2"/>
  <c r="J16" i="2"/>
  <c r="U16" i="2" s="1"/>
  <c r="O27" i="2"/>
  <c r="P27" i="2"/>
  <c r="Q27" i="2"/>
  <c r="N27" i="2"/>
  <c r="J27" i="2"/>
  <c r="F27" i="2"/>
  <c r="F25" i="2" s="1"/>
  <c r="L17" i="2"/>
  <c r="L18" i="2"/>
  <c r="L19" i="2"/>
  <c r="L20" i="2"/>
  <c r="L21" i="2"/>
  <c r="L22" i="2"/>
  <c r="L23" i="2"/>
  <c r="J25" i="2" l="1"/>
  <c r="U25" i="2" s="1"/>
  <c r="U27" i="2"/>
  <c r="D25" i="1"/>
  <c r="D53" i="1"/>
  <c r="D29" i="1"/>
  <c r="E26" i="1"/>
  <c r="E24" i="1"/>
  <c r="E13" i="1"/>
  <c r="C6" i="15"/>
  <c r="C7" i="15"/>
  <c r="D40" i="1"/>
  <c r="D20" i="1"/>
  <c r="D28" i="1"/>
  <c r="D16" i="1"/>
  <c r="H13" i="18"/>
  <c r="E40" i="1"/>
  <c r="C16" i="1"/>
  <c r="C28" i="1"/>
  <c r="C20" i="1"/>
  <c r="J8" i="18"/>
  <c r="J7" i="18"/>
  <c r="G8" i="18"/>
  <c r="C13" i="18"/>
  <c r="E13" i="18"/>
  <c r="L31" i="2"/>
  <c r="H31" i="2"/>
  <c r="K12" i="18"/>
  <c r="K11" i="18"/>
  <c r="K10" i="18"/>
  <c r="K9" i="18"/>
  <c r="K8" i="18"/>
  <c r="H22" i="2"/>
  <c r="H21" i="2"/>
  <c r="H20" i="2"/>
  <c r="H19" i="2"/>
  <c r="H18" i="2"/>
  <c r="H17" i="2"/>
  <c r="H29" i="2"/>
  <c r="H13" i="2"/>
  <c r="L12" i="2"/>
  <c r="L13" i="2"/>
  <c r="H14" i="2"/>
  <c r="L14" i="2"/>
  <c r="H23" i="2"/>
  <c r="H26" i="2"/>
  <c r="L26" i="2"/>
  <c r="H28" i="2"/>
  <c r="H34" i="2"/>
  <c r="L34" i="2"/>
  <c r="E25" i="1" l="1"/>
  <c r="E53" i="1"/>
  <c r="E31" i="1"/>
  <c r="E32" i="1"/>
  <c r="D31" i="1"/>
  <c r="D32" i="1"/>
  <c r="I18" i="1"/>
  <c r="I52" i="1"/>
  <c r="M26" i="1"/>
  <c r="K7" i="18"/>
  <c r="M7" i="18" s="1"/>
  <c r="D48" i="1"/>
  <c r="D42" i="1"/>
  <c r="D41" i="1"/>
  <c r="E48" i="1"/>
  <c r="E41" i="1"/>
  <c r="E42" i="1"/>
  <c r="C8" i="15"/>
  <c r="I43" i="1"/>
  <c r="E28" i="1"/>
  <c r="E29" i="1"/>
  <c r="E27" i="1"/>
  <c r="E20" i="1"/>
  <c r="E16" i="1"/>
  <c r="M9" i="18"/>
  <c r="M12" i="18"/>
  <c r="C40" i="1"/>
  <c r="S32" i="18"/>
  <c r="S31" i="18"/>
  <c r="S30" i="18"/>
  <c r="S33" i="18"/>
  <c r="S28" i="18"/>
  <c r="S29" i="18"/>
  <c r="M8" i="18"/>
  <c r="M11" i="18"/>
  <c r="R33" i="18"/>
  <c r="R30" i="18"/>
  <c r="R31" i="18"/>
  <c r="R32" i="18"/>
  <c r="R29" i="18"/>
  <c r="R28" i="18"/>
  <c r="C14" i="1"/>
  <c r="M10" i="18"/>
  <c r="D27" i="1"/>
  <c r="Q33" i="18"/>
  <c r="Q28" i="18"/>
  <c r="Q31" i="18"/>
  <c r="Q29" i="18"/>
  <c r="Q32" i="18"/>
  <c r="Q30" i="18"/>
  <c r="J13" i="18"/>
  <c r="G13" i="18"/>
  <c r="L16" i="2"/>
  <c r="H16" i="2"/>
  <c r="Q25" i="2"/>
  <c r="P25" i="2"/>
  <c r="O25" i="2"/>
  <c r="N25" i="2"/>
  <c r="L28" i="2"/>
  <c r="E14" i="1"/>
  <c r="C48" i="1" l="1"/>
  <c r="C31" i="1"/>
  <c r="C32" i="1"/>
  <c r="I31" i="1"/>
  <c r="I25" i="1"/>
  <c r="I53" i="1"/>
  <c r="C33" i="1"/>
  <c r="C34" i="1"/>
  <c r="C21" i="1"/>
  <c r="C42" i="1"/>
  <c r="M41" i="1"/>
  <c r="M42" i="1"/>
  <c r="E33" i="1"/>
  <c r="E34" i="1"/>
  <c r="E21" i="1"/>
  <c r="C9" i="15"/>
  <c r="C41" i="1"/>
  <c r="D14" i="1"/>
  <c r="I26" i="1"/>
  <c r="C27" i="1"/>
  <c r="K13" i="18"/>
  <c r="I11" i="1"/>
  <c r="I10" i="1"/>
  <c r="L27" i="2"/>
  <c r="H27" i="2"/>
  <c r="L29" i="2"/>
  <c r="H25" i="2"/>
  <c r="L25" i="2"/>
  <c r="M10" i="1"/>
  <c r="I42" i="1" l="1"/>
  <c r="I41" i="1"/>
  <c r="D21" i="1"/>
  <c r="D36" i="1" s="1"/>
  <c r="D33" i="1"/>
  <c r="D34" i="1"/>
  <c r="E37" i="1"/>
  <c r="E38" i="1"/>
  <c r="C37" i="1"/>
  <c r="C38" i="1"/>
  <c r="C36" i="1"/>
  <c r="C22" i="1"/>
  <c r="T28" i="18"/>
  <c r="T29" i="18"/>
  <c r="T30" i="18"/>
  <c r="T33" i="18"/>
  <c r="T32" i="18"/>
  <c r="T31" i="18"/>
  <c r="M27" i="1"/>
  <c r="M28" i="1"/>
  <c r="M29" i="1"/>
  <c r="M25" i="1"/>
  <c r="E36" i="1"/>
  <c r="E22" i="1"/>
  <c r="M13" i="18"/>
  <c r="I13" i="1"/>
  <c r="D37" i="1" l="1"/>
  <c r="D38" i="1"/>
  <c r="D22" i="1"/>
  <c r="I29" i="1"/>
  <c r="I28" i="1"/>
  <c r="M53" i="1"/>
  <c r="M52" i="1"/>
  <c r="M43" i="1"/>
  <c r="D7" i="15" l="1"/>
  <c r="D6" i="15"/>
  <c r="G6" i="15"/>
  <c r="G7" i="15"/>
  <c r="T25" i="15" l="1"/>
  <c r="R25" i="15"/>
  <c r="G34" i="1" l="1"/>
  <c r="G33" i="1"/>
  <c r="G21" i="1"/>
  <c r="R24" i="15"/>
  <c r="I6" i="15"/>
  <c r="U24" i="15" s="1"/>
  <c r="I40" i="1"/>
  <c r="M40" i="1"/>
  <c r="I47" i="1"/>
  <c r="I19" i="1"/>
  <c r="D9" i="15"/>
  <c r="D8" i="15"/>
  <c r="G9" i="15"/>
  <c r="M47" i="1"/>
  <c r="I7" i="15"/>
  <c r="S24" i="15"/>
  <c r="T24" i="15"/>
  <c r="M37" i="1" l="1"/>
  <c r="J38" i="1"/>
  <c r="G37" i="1"/>
  <c r="G38" i="1"/>
  <c r="G22" i="1"/>
  <c r="G36" i="1"/>
  <c r="I9" i="15"/>
  <c r="U27" i="15" s="1"/>
  <c r="R27" i="15"/>
  <c r="S27" i="15"/>
  <c r="T27" i="15"/>
  <c r="I50" i="1"/>
  <c r="I49" i="1"/>
  <c r="I44" i="1"/>
  <c r="I48" i="1"/>
  <c r="I45" i="1"/>
  <c r="I14" i="1"/>
  <c r="I27" i="1"/>
  <c r="I15" i="1"/>
  <c r="I17" i="1"/>
  <c r="M50" i="1"/>
  <c r="U25" i="15"/>
  <c r="S25" i="15"/>
  <c r="M49" i="1"/>
  <c r="R26" i="15"/>
  <c r="M48" i="1"/>
  <c r="M45" i="1"/>
  <c r="M44" i="1"/>
  <c r="G8" i="15"/>
  <c r="I8" i="15" s="1"/>
  <c r="S26" i="15"/>
  <c r="I37" i="1" l="1"/>
  <c r="M36" i="1"/>
  <c r="I21" i="1"/>
  <c r="I34" i="1"/>
  <c r="I33" i="1"/>
  <c r="M22" i="1"/>
  <c r="M21" i="1"/>
  <c r="I20" i="1"/>
  <c r="I16" i="1"/>
  <c r="I32" i="1"/>
  <c r="T26" i="15"/>
  <c r="U26" i="15"/>
  <c r="I38" i="1" l="1"/>
  <c r="M38" i="1"/>
  <c r="I22" i="1"/>
  <c r="I36" i="1"/>
  <c r="K15" i="1"/>
  <c r="M15" i="1" s="1"/>
  <c r="K14" i="1"/>
  <c r="M14" i="1" s="1"/>
  <c r="K17" i="1" l="1"/>
  <c r="M17" i="1" s="1"/>
  <c r="K18" i="1" l="1"/>
  <c r="M18" i="1" s="1"/>
  <c r="K31" i="1" l="1"/>
  <c r="M31" i="1" s="1"/>
  <c r="K19" i="1"/>
  <c r="M19" i="1" s="1"/>
  <c r="K20" i="1" l="1"/>
  <c r="M20" i="1" s="1"/>
  <c r="K32" i="1" l="1"/>
  <c r="M32" i="1" s="1"/>
  <c r="K33" i="1" l="1"/>
  <c r="M33" i="1" s="1"/>
  <c r="K34" i="1"/>
  <c r="M34" i="1" s="1"/>
  <c r="K16" i="1"/>
  <c r="M16" i="1" s="1"/>
</calcChain>
</file>

<file path=xl/sharedStrings.xml><?xml version="1.0" encoding="utf-8"?>
<sst xmlns="http://schemas.openxmlformats.org/spreadsheetml/2006/main" count="274" uniqueCount="147">
  <si>
    <t>Revenue</t>
  </si>
  <si>
    <t>Expenses</t>
  </si>
  <si>
    <t>Total Expenses</t>
  </si>
  <si>
    <t>Clients</t>
  </si>
  <si>
    <t xml:space="preserve">Year </t>
  </si>
  <si>
    <t>Indirect Expenses</t>
  </si>
  <si>
    <t>Overhead</t>
  </si>
  <si>
    <t xml:space="preserve">Profit </t>
  </si>
  <si>
    <t xml:space="preserve">Staffing </t>
  </si>
  <si>
    <t xml:space="preserve">Overhead </t>
  </si>
  <si>
    <t>Headcount</t>
  </si>
  <si>
    <t xml:space="preserve">Assets </t>
  </si>
  <si>
    <t xml:space="preserve">Metric </t>
  </si>
  <si>
    <t xml:space="preserve">Assets under Management </t>
  </si>
  <si>
    <t>Business Performance Key Performance Indicator (KPI)</t>
  </si>
  <si>
    <t>2018 Goals</t>
  </si>
  <si>
    <t xml:space="preserve"> </t>
  </si>
  <si>
    <t xml:space="preserve">2018 (annualized) </t>
  </si>
  <si>
    <t>Lifestyle</t>
  </si>
  <si>
    <t>Staff Members</t>
  </si>
  <si>
    <t>YOY % ∆</t>
  </si>
  <si>
    <t>COGS (Cost of Goods Sold, aka B/D fees, etc.)</t>
  </si>
  <si>
    <t>Staffing</t>
  </si>
  <si>
    <t>Fee-Based Assets under Management</t>
  </si>
  <si>
    <t>Assets under Advisement</t>
  </si>
  <si>
    <t>Financial Planning Fees (hourly or retainer)</t>
  </si>
  <si>
    <t>Other1</t>
  </si>
  <si>
    <t>Total Clients</t>
  </si>
  <si>
    <t>x</t>
  </si>
  <si>
    <t>y</t>
  </si>
  <si>
    <t>h</t>
  </si>
  <si>
    <t xml:space="preserve">Direct Expenses 
MD Comp  </t>
  </si>
  <si>
    <t>Indirect Expenses 
Staffing Cost</t>
  </si>
  <si>
    <t>Indirect Expenses 
Overhead</t>
  </si>
  <si>
    <t>3 YEAR GOAL</t>
  </si>
  <si>
    <t>Instructions:</t>
  </si>
  <si>
    <t>Firm Data  Inputs</t>
  </si>
  <si>
    <t xml:space="preserve">BENCHMARK *
(Select Below) </t>
  </si>
  <si>
    <t>Investment Management (AUM) Fees</t>
  </si>
  <si>
    <t>Investment Advisory (AUA) Fees</t>
  </si>
  <si>
    <t>Securities Trails &amp; Commissions</t>
  </si>
  <si>
    <t>Other</t>
  </si>
  <si>
    <t>$250-$500k</t>
  </si>
  <si>
    <t>$500k-$1M</t>
  </si>
  <si>
    <t>&gt;$1M</t>
  </si>
  <si>
    <t>$100-$250k</t>
  </si>
  <si>
    <t>Revenue bps on Assets (AUM)</t>
  </si>
  <si>
    <t># of Fee-Based Clients</t>
  </si>
  <si>
    <t>Fee-based Clients</t>
  </si>
  <si>
    <t>Return on Time (Revenue / Est. Hours Worked)</t>
  </si>
  <si>
    <t>2. Use the dropdown to select your benchmark for comparison.</t>
  </si>
  <si>
    <r>
      <t xml:space="preserve">3. Review your </t>
    </r>
    <r>
      <rPr>
        <i/>
        <sz val="14"/>
        <color theme="1"/>
        <rFont val="Calibri"/>
        <family val="2"/>
        <scheme val="minor"/>
      </rPr>
      <t>% to Goal</t>
    </r>
    <r>
      <rPr>
        <sz val="14"/>
        <color theme="1"/>
        <rFont val="Calibri"/>
        <family val="2"/>
        <scheme val="minor"/>
      </rPr>
      <t xml:space="preserve"> and </t>
    </r>
    <r>
      <rPr>
        <i/>
        <sz val="14"/>
        <color theme="1"/>
        <rFont val="Calibri"/>
        <family val="2"/>
        <scheme val="minor"/>
      </rPr>
      <t>% to Benchmark</t>
    </r>
    <r>
      <rPr>
        <sz val="14"/>
        <color theme="1"/>
        <rFont val="Calibri"/>
        <family val="2"/>
        <scheme val="minor"/>
      </rPr>
      <t xml:space="preserve"> to evaluate your progress.</t>
    </r>
  </si>
  <si>
    <t>% to Current Year Goal</t>
  </si>
  <si>
    <t>% to Benchmark</t>
  </si>
  <si>
    <t>The Practice Benchmark  Analysis: Benchmarks &amp; Goals</t>
  </si>
  <si>
    <t>The Practice Benchmark  Analysis: Inputs &amp; Historicals</t>
  </si>
  <si>
    <t>$250k-$500k</t>
  </si>
  <si>
    <t>$100k-$250k</t>
  </si>
  <si>
    <t>1. Input current and 3-year goals into the cells highlighted light blue, all other goals will calculate based on your inputs.</t>
  </si>
  <si>
    <t xml:space="preserve">Operating Profit </t>
  </si>
  <si>
    <t>3. For each year input your data into the light blue cells with grey text. Dark blue and white cells will automatically calculate.</t>
  </si>
  <si>
    <t>4. Review year-over-year changes to evaluate historical trends.</t>
  </si>
  <si>
    <t>Annualiztion</t>
  </si>
  <si>
    <t>Multiplier</t>
  </si>
  <si>
    <t>Insurance Trails &amp; Commissions</t>
  </si>
  <si>
    <t>1. Review the pre-populated date below to see how your firm financials are trending over time.</t>
  </si>
  <si>
    <t>The Practice Benchmark  Analysis: Economic Model</t>
  </si>
  <si>
    <t>The Practice Benchmark  Analysis: Revenue Analysis</t>
  </si>
  <si>
    <t>1. Review the pre-populated data below to see how your revenue is trending over time.</t>
  </si>
  <si>
    <t xml:space="preserve">Total (Gross) Revenue </t>
  </si>
  <si>
    <t>Assets Under Management (AUM)</t>
  </si>
  <si>
    <t>AVERAGE</t>
  </si>
  <si>
    <t>NONE</t>
  </si>
  <si>
    <t>MEDIAN</t>
  </si>
  <si>
    <t>Total Headcount</t>
  </si>
  <si>
    <t>Headcount  (Median)</t>
  </si>
  <si>
    <t>Professionals</t>
  </si>
  <si>
    <t>Professionals include adviser and investment management roles.</t>
  </si>
  <si>
    <t>Partner Professionals*</t>
  </si>
  <si>
    <t>Professionals*</t>
  </si>
  <si>
    <t>Total Revenue</t>
  </si>
  <si>
    <t>Net Revenue (Total Revenue - COGS)</t>
  </si>
  <si>
    <t>n/a</t>
  </si>
  <si>
    <t>Direct Expenses 
Professional Comp</t>
  </si>
  <si>
    <t>Indirect Expenses 
Staffing Comp</t>
  </si>
  <si>
    <t>Direct Expenses (professional wages)</t>
  </si>
  <si>
    <t>Revenue per Client</t>
  </si>
  <si>
    <t>Revenue per Professional</t>
  </si>
  <si>
    <t>Revenue per Total Headcount</t>
  </si>
  <si>
    <t>Direct Expenses as a % of Total Revenue</t>
  </si>
  <si>
    <t>Indirect Expenses as a % of Total Revenue</t>
  </si>
  <si>
    <t>Expense per Professional</t>
  </si>
  <si>
    <t>Expense per Total Headcount</t>
  </si>
  <si>
    <t>Operating Profit</t>
  </si>
  <si>
    <t>Operating Profit Margin</t>
  </si>
  <si>
    <t>Operating Profit per Client</t>
  </si>
  <si>
    <t>Operating Profit per Professional</t>
  </si>
  <si>
    <t>Operating Profit per Total Headcount</t>
  </si>
  <si>
    <t>Clients per Professional</t>
  </si>
  <si>
    <t>Fee-based Clients per Professional</t>
  </si>
  <si>
    <t>Fee-based Clients per Total Headcount</t>
  </si>
  <si>
    <t>AUM per Client</t>
  </si>
  <si>
    <t>AUM per Professional</t>
  </si>
  <si>
    <t>Average P&amp;L</t>
  </si>
  <si>
    <t>Revenue KPIs (Median)</t>
  </si>
  <si>
    <t>Profit KPIs (Median)</t>
  </si>
  <si>
    <t>Clients KPIs (Median)</t>
  </si>
  <si>
    <t>Asset KPIs (Median)</t>
  </si>
  <si>
    <t>Direct Expense per Client</t>
  </si>
  <si>
    <t xml:space="preserve">Indirect (Overhead) Expenses </t>
  </si>
  <si>
    <t>Indirect Expense per Client</t>
  </si>
  <si>
    <t>Clients per Total Headcount</t>
  </si>
  <si>
    <t>AUM per Total Headcount</t>
  </si>
  <si>
    <t>Expense KPIs (Median)</t>
  </si>
  <si>
    <t>Q1 YTD</t>
  </si>
  <si>
    <t>Q2 YTD</t>
  </si>
  <si>
    <t>Q3 YTD</t>
  </si>
  <si>
    <t>Q4 YTD</t>
  </si>
  <si>
    <t xml:space="preserve">Lifestyle </t>
  </si>
  <si>
    <t>Partner Days Off</t>
  </si>
  <si>
    <t>*</t>
  </si>
  <si>
    <t>3615]</t>
  </si>
  <si>
    <t>&lt;75% of benchmark/goaL</t>
  </si>
  <si>
    <t>&gt;200% of benchmark/goal</t>
  </si>
  <si>
    <t>Instructions</t>
  </si>
  <si>
    <t>&gt;120% of benchmark/goal</t>
  </si>
  <si>
    <t>Metrics Legend</t>
  </si>
  <si>
    <t>Expense Related Metrics</t>
  </si>
  <si>
    <t>Calcs for Annualization</t>
  </si>
  <si>
    <t>2. Gather data from the Firm Data Inputs column for the prior three years and for each quarter of the current year. Note: Current year data is  YTD inputs for each quarter.</t>
  </si>
  <si>
    <t>1. In the cells to the right,select the current year and the quarter end data.  Note: Results  will not be accurate if this information does not match  inputs below.</t>
  </si>
  <si>
    <t>Headcount, clients and assets are not annualized due to the nature of those metrics.</t>
  </si>
  <si>
    <t>Partner / Advisor Days Off</t>
  </si>
  <si>
    <t>*InvestmentNews 2016 Financial Performance Study. Not all values are available, as such some values are listed as n/a.</t>
  </si>
  <si>
    <t>75 - 100% of benchmark/goal</t>
  </si>
  <si>
    <t>25 - 75% of benchmark/goal</t>
  </si>
  <si>
    <t>Expenses Test</t>
  </si>
  <si>
    <t>Rev / General test</t>
  </si>
  <si>
    <t>&lt;25% of benchmark/goal</t>
  </si>
  <si>
    <t>101 - 120% of benchmark/goal</t>
  </si>
  <si>
    <t>151 - 200% of benchmark/goal</t>
  </si>
  <si>
    <t>90-150% of benchmark/goal</t>
  </si>
  <si>
    <t>75 - 89% of benchmark/goal</t>
  </si>
  <si>
    <t>© Educe, Inc.</t>
  </si>
  <si>
    <t>Want to learn more about Benchmarking Best Practices &amp; how to fully leverage this tool?</t>
  </si>
  <si>
    <t>View the Measuring for Success, Practice Analysis Review webinar from our Limitless Adviser Group Coaching Program.</t>
  </si>
  <si>
    <r>
      <t xml:space="preserve">Direct Expenses </t>
    </r>
    <r>
      <rPr>
        <sz val="11"/>
        <color theme="1"/>
        <rFont val="Calibri (Body)_x0000_"/>
      </rPr>
      <t>(Professional / Adivser Compensation)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</si>
</sst>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"/>
    <numFmt numFmtId="167" formatCode="_(&quot;$&quot;* #,##0.0000_);_(&quot;$&quot;* \(#,##0.0000\);_(&quot;$&quot;* &quot;-&quot;????_);_(@_)"/>
  </numFmts>
  <fonts count="5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6B6665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 tint="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sz val="9"/>
      <color theme="1"/>
      <name val="Lato"/>
    </font>
    <font>
      <i/>
      <sz val="14"/>
      <color theme="1"/>
      <name val="Calibri"/>
      <family val="2"/>
      <scheme val="minor"/>
    </font>
    <font>
      <b/>
      <sz val="14"/>
      <color rgb="FF80808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0" tint="-0.499984740745262"/>
      <name val="Helvetica"/>
      <family val="2"/>
    </font>
    <font>
      <b/>
      <sz val="20"/>
      <color theme="3"/>
      <name val="Calibri"/>
      <family val="2"/>
      <scheme val="minor"/>
    </font>
    <font>
      <sz val="20"/>
      <color theme="8" tint="-0.499984740745262"/>
      <name val="Calibri"/>
      <family val="2"/>
      <scheme val="minor"/>
    </font>
    <font>
      <sz val="11"/>
      <color theme="1"/>
      <name val="Calibri (Body)_x0000_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798E"/>
        <bgColor indexed="64"/>
      </patternFill>
    </fill>
    <fill>
      <patternFill patternType="solid">
        <fgColor rgb="FF6B6665"/>
        <bgColor indexed="64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DAF3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8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 tint="-0.14990691854609822"/>
      </left>
      <right/>
      <top style="thin">
        <color theme="0" tint="-0.14993743705557422"/>
      </top>
      <bottom/>
      <diagonal/>
    </border>
    <border>
      <left/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/>
      <top/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8458815271462"/>
      </left>
      <right/>
      <top style="thin">
        <color theme="0" tint="-0.14981536301767021"/>
      </top>
      <bottom/>
      <diagonal/>
    </border>
    <border>
      <left/>
      <right style="thin">
        <color theme="0" tint="-0.1498764000366222"/>
      </right>
      <top style="thin">
        <color theme="0" tint="-0.14981536301767021"/>
      </top>
      <bottom/>
      <diagonal/>
    </border>
    <border>
      <left style="thin">
        <color theme="0" tint="-0.1498458815271462"/>
      </left>
      <right/>
      <top/>
      <bottom style="thin">
        <color theme="0" tint="-0.14981536301767021"/>
      </bottom>
      <diagonal/>
    </border>
    <border>
      <left/>
      <right style="thin">
        <color theme="0" tint="-0.1498764000366222"/>
      </right>
      <top/>
      <bottom style="thin">
        <color theme="0" tint="-0.1498153630176702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14987640003662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8764000366222"/>
      </left>
      <right style="thin">
        <color theme="0" tint="-0.14990691854609822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8764000366222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0691854609822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14993743705557422"/>
      </top>
      <bottom/>
      <diagonal/>
    </border>
    <border>
      <left style="thin">
        <color theme="0" tint="-0.24994659260841701"/>
      </left>
      <right style="thin">
        <color theme="0" tint="-0.14990691854609822"/>
      </right>
      <top/>
      <bottom style="thin">
        <color theme="0" tint="-0.14993743705557422"/>
      </bottom>
      <diagonal/>
    </border>
    <border>
      <left/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3743705557422"/>
      </top>
      <bottom/>
      <diagonal/>
    </border>
    <border>
      <left/>
      <right style="thin">
        <color theme="0" tint="-0.2499465926084170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24994659260841701"/>
      </right>
      <top/>
      <bottom style="thin">
        <color theme="0" tint="-0.14993743705557422"/>
      </bottom>
      <diagonal/>
    </border>
    <border>
      <left style="thin">
        <color theme="0" tint="-0.24994659260841701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8764000366222"/>
      </left>
      <right style="thin">
        <color theme="0" tint="-0.14990691854609822"/>
      </right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24994659260841701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8764000366222"/>
      </right>
      <top/>
      <bottom style="thin">
        <color theme="0" tint="-0.2499465926084170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14990691854609822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/>
      <top style="hair">
        <color theme="8"/>
      </top>
      <bottom style="hair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/>
      <right style="hair">
        <color theme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6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4" fillId="6" borderId="0" applyNumberFormat="0" applyBorder="0" applyAlignment="0" applyProtection="0"/>
  </cellStyleXfs>
  <cellXfs count="424">
    <xf numFmtId="0" fontId="0" fillId="0" borderId="0" xfId="0"/>
    <xf numFmtId="0" fontId="6" fillId="0" borderId="0" xfId="0" applyFont="1"/>
    <xf numFmtId="0" fontId="0" fillId="0" borderId="0" xfId="0" applyFont="1"/>
    <xf numFmtId="0" fontId="12" fillId="0" borderId="0" xfId="0" applyFont="1"/>
    <xf numFmtId="0" fontId="10" fillId="2" borderId="0" xfId="0" applyFont="1" applyFill="1" applyBorder="1"/>
    <xf numFmtId="0" fontId="0" fillId="0" borderId="0" xfId="0" applyFont="1" applyAlignment="1">
      <alignment vertical="center"/>
    </xf>
    <xf numFmtId="0" fontId="10" fillId="2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/>
    <xf numFmtId="0" fontId="0" fillId="0" borderId="0" xfId="0" applyFont="1" applyProtection="1"/>
    <xf numFmtId="0" fontId="15" fillId="0" borderId="0" xfId="0" applyFont="1"/>
    <xf numFmtId="0" fontId="16" fillId="0" borderId="0" xfId="0" applyFont="1"/>
    <xf numFmtId="0" fontId="17" fillId="2" borderId="0" xfId="0" applyFont="1" applyFill="1" applyBorder="1"/>
    <xf numFmtId="0" fontId="18" fillId="0" borderId="0" xfId="0" applyFont="1"/>
    <xf numFmtId="0" fontId="18" fillId="2" borderId="0" xfId="0" applyFont="1" applyFill="1" applyBorder="1"/>
    <xf numFmtId="0" fontId="19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indent="1"/>
    </xf>
    <xf numFmtId="9" fontId="0" fillId="2" borderId="0" xfId="3" applyFont="1" applyFill="1" applyBorder="1"/>
    <xf numFmtId="0" fontId="13" fillId="0" borderId="0" xfId="0" applyFont="1" applyAlignment="1"/>
    <xf numFmtId="0" fontId="13" fillId="2" borderId="0" xfId="0" applyFont="1" applyFill="1" applyBorder="1" applyAlignment="1"/>
    <xf numFmtId="0" fontId="0" fillId="0" borderId="0" xfId="0" applyFont="1" applyAlignment="1"/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9" fontId="10" fillId="2" borderId="0" xfId="3" applyFont="1" applyFill="1" applyBorder="1" applyAlignment="1">
      <alignment horizontal="left" vertical="center"/>
    </xf>
    <xf numFmtId="0" fontId="10" fillId="0" borderId="0" xfId="0" applyFont="1" applyProtection="1"/>
    <xf numFmtId="0" fontId="12" fillId="0" borderId="0" xfId="0" applyFont="1" applyProtection="1"/>
    <xf numFmtId="0" fontId="10" fillId="2" borderId="0" xfId="0" applyFont="1" applyFill="1" applyBorder="1" applyProtection="1"/>
    <xf numFmtId="0" fontId="0" fillId="0" borderId="0" xfId="0" applyFont="1" applyAlignment="1" applyProtection="1">
      <alignment horizontal="center"/>
    </xf>
    <xf numFmtId="0" fontId="21" fillId="0" borderId="0" xfId="0" applyFont="1"/>
    <xf numFmtId="0" fontId="14" fillId="2" borderId="0" xfId="0" applyFont="1" applyFill="1" applyBorder="1"/>
    <xf numFmtId="0" fontId="15" fillId="2" borderId="0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/>
    </xf>
    <xf numFmtId="9" fontId="14" fillId="2" borderId="0" xfId="3" applyFont="1" applyFill="1" applyBorder="1"/>
    <xf numFmtId="0" fontId="6" fillId="0" borderId="0" xfId="0" applyFont="1" applyAlignment="1" applyProtection="1">
      <alignment horizontal="center"/>
    </xf>
    <xf numFmtId="0" fontId="0" fillId="2" borderId="0" xfId="0" applyFont="1" applyFill="1" applyProtection="1"/>
    <xf numFmtId="0" fontId="6" fillId="2" borderId="0" xfId="0" applyFont="1" applyFill="1" applyProtection="1"/>
    <xf numFmtId="0" fontId="6" fillId="4" borderId="0" xfId="0" applyFont="1" applyFill="1" applyProtection="1"/>
    <xf numFmtId="9" fontId="0" fillId="0" borderId="0" xfId="3" applyFont="1" applyProtection="1"/>
    <xf numFmtId="2" fontId="6" fillId="0" borderId="2" xfId="1" applyNumberFormat="1" applyFont="1" applyBorder="1" applyAlignment="1" applyProtection="1">
      <alignment horizontal="center" vertical="center"/>
    </xf>
    <xf numFmtId="0" fontId="0" fillId="0" borderId="0" xfId="0" applyFont="1" applyFill="1" applyProtection="1"/>
    <xf numFmtId="0" fontId="24" fillId="0" borderId="0" xfId="0" applyFont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9" fontId="24" fillId="2" borderId="0" xfId="3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17" fillId="0" borderId="0" xfId="0" applyFont="1"/>
    <xf numFmtId="0" fontId="17" fillId="2" borderId="0" xfId="0" applyFont="1" applyFill="1" applyBorder="1" applyAlignment="1">
      <alignment horizontal="left" indent="1"/>
    </xf>
    <xf numFmtId="9" fontId="17" fillId="2" borderId="0" xfId="3" applyFont="1" applyFill="1" applyBorder="1"/>
    <xf numFmtId="0" fontId="23" fillId="0" borderId="0" xfId="0" applyFont="1" applyBorder="1" applyAlignment="1" applyProtection="1">
      <alignment horizontal="center"/>
    </xf>
    <xf numFmtId="0" fontId="30" fillId="7" borderId="6" xfId="61" applyFont="1" applyFill="1" applyBorder="1" applyAlignment="1" applyProtection="1">
      <alignment horizontal="center"/>
    </xf>
    <xf numFmtId="0" fontId="31" fillId="7" borderId="6" xfId="61" applyFont="1" applyFill="1" applyBorder="1" applyAlignment="1" applyProtection="1">
      <alignment horizontal="center"/>
    </xf>
    <xf numFmtId="0" fontId="30" fillId="3" borderId="1" xfId="61" applyFont="1" applyFill="1" applyBorder="1" applyAlignment="1" applyProtection="1">
      <alignment horizontal="center"/>
    </xf>
    <xf numFmtId="0" fontId="28" fillId="0" borderId="0" xfId="0" applyFont="1" applyProtection="1"/>
    <xf numFmtId="0" fontId="30" fillId="4" borderId="26" xfId="0" applyFont="1" applyFill="1" applyBorder="1" applyAlignment="1" applyProtection="1"/>
    <xf numFmtId="0" fontId="30" fillId="4" borderId="32" xfId="0" applyFont="1" applyFill="1" applyBorder="1" applyAlignment="1" applyProtection="1"/>
    <xf numFmtId="165" fontId="28" fillId="0" borderId="0" xfId="1" applyNumberFormat="1" applyFont="1" applyAlignment="1" applyProtection="1">
      <alignment horizontal="left"/>
    </xf>
    <xf numFmtId="0" fontId="30" fillId="0" borderId="0" xfId="0" applyFont="1" applyFill="1" applyBorder="1" applyProtection="1"/>
    <xf numFmtId="0" fontId="34" fillId="0" borderId="0" xfId="0" applyFont="1" applyProtection="1"/>
    <xf numFmtId="0" fontId="30" fillId="2" borderId="0" xfId="0" applyFont="1" applyFill="1" applyBorder="1" applyProtection="1"/>
    <xf numFmtId="0" fontId="30" fillId="0" borderId="0" xfId="0" applyFont="1" applyProtection="1"/>
    <xf numFmtId="165" fontId="30" fillId="0" borderId="0" xfId="1" applyNumberFormat="1" applyFont="1" applyAlignment="1" applyProtection="1">
      <alignment horizontal="left"/>
    </xf>
    <xf numFmtId="165" fontId="34" fillId="0" borderId="0" xfId="1" applyNumberFormat="1" applyFont="1" applyAlignment="1" applyProtection="1">
      <alignment horizontal="left"/>
    </xf>
    <xf numFmtId="165" fontId="30" fillId="2" borderId="0" xfId="1" applyNumberFormat="1" applyFont="1" applyFill="1" applyBorder="1" applyAlignment="1" applyProtection="1">
      <alignment horizontal="left"/>
    </xf>
    <xf numFmtId="0" fontId="6" fillId="4" borderId="47" xfId="0" applyFont="1" applyFill="1" applyBorder="1" applyProtection="1"/>
    <xf numFmtId="0" fontId="28" fillId="0" borderId="0" xfId="0" applyFont="1" applyBorder="1" applyAlignment="1" applyProtection="1">
      <alignment vertical="top" wrapText="1"/>
    </xf>
    <xf numFmtId="2" fontId="6" fillId="0" borderId="4" xfId="2" applyNumberFormat="1" applyFont="1" applyBorder="1" applyAlignment="1" applyProtection="1">
      <alignment horizontal="center" vertical="center" wrapText="1"/>
    </xf>
    <xf numFmtId="2" fontId="6" fillId="0" borderId="2" xfId="4" applyNumberFormat="1" applyFont="1" applyBorder="1" applyAlignment="1" applyProtection="1">
      <alignment horizontal="center" vertical="center"/>
    </xf>
    <xf numFmtId="2" fontId="6" fillId="2" borderId="4" xfId="4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top" wrapText="1"/>
    </xf>
    <xf numFmtId="0" fontId="0" fillId="0" borderId="0" xfId="0" applyProtection="1"/>
    <xf numFmtId="0" fontId="27" fillId="9" borderId="0" xfId="0" applyFont="1" applyFill="1" applyBorder="1" applyAlignment="1" applyProtection="1">
      <alignment vertical="top"/>
    </xf>
    <xf numFmtId="0" fontId="28" fillId="0" borderId="0" xfId="0" applyFont="1" applyBorder="1" applyAlignment="1" applyProtection="1">
      <alignment vertical="top"/>
    </xf>
    <xf numFmtId="0" fontId="29" fillId="0" borderId="0" xfId="0" applyFont="1" applyAlignment="1" applyProtection="1"/>
    <xf numFmtId="0" fontId="30" fillId="7" borderId="6" xfId="61" applyNumberFormat="1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left"/>
    </xf>
    <xf numFmtId="0" fontId="0" fillId="0" borderId="0" xfId="0" applyFill="1"/>
    <xf numFmtId="0" fontId="0" fillId="0" borderId="0" xfId="0" applyFont="1" applyFill="1"/>
    <xf numFmtId="2" fontId="6" fillId="0" borderId="47" xfId="0" applyNumberFormat="1" applyFont="1" applyFill="1" applyBorder="1" applyAlignment="1" applyProtection="1">
      <alignment horizontal="center"/>
    </xf>
    <xf numFmtId="2" fontId="6" fillId="4" borderId="2" xfId="1" applyNumberFormat="1" applyFont="1" applyFill="1" applyBorder="1" applyAlignment="1" applyProtection="1">
      <alignment horizontal="center" vertical="center"/>
    </xf>
    <xf numFmtId="2" fontId="6" fillId="4" borderId="4" xfId="2" applyNumberFormat="1" applyFont="1" applyFill="1" applyBorder="1" applyAlignment="1" applyProtection="1">
      <alignment horizontal="center" vertical="center" wrapText="1"/>
    </xf>
    <xf numFmtId="2" fontId="6" fillId="4" borderId="2" xfId="4" applyNumberFormat="1" applyFont="1" applyFill="1" applyBorder="1" applyAlignment="1" applyProtection="1">
      <alignment horizontal="center" vertical="center"/>
    </xf>
    <xf numFmtId="2" fontId="6" fillId="4" borderId="4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0" borderId="0" xfId="0" applyFont="1" applyFill="1" applyProtection="1"/>
    <xf numFmtId="9" fontId="38" fillId="0" borderId="1" xfId="3" applyFont="1" applyFill="1" applyBorder="1" applyAlignment="1" applyProtection="1">
      <alignment horizontal="center" vertical="center"/>
    </xf>
    <xf numFmtId="9" fontId="38" fillId="2" borderId="1" xfId="3" applyFont="1" applyFill="1" applyBorder="1" applyAlignment="1" applyProtection="1">
      <alignment horizontal="center"/>
    </xf>
    <xf numFmtId="0" fontId="39" fillId="3" borderId="11" xfId="4" applyFont="1" applyFill="1" applyBorder="1" applyAlignment="1" applyProtection="1">
      <alignment horizontal="center" vertical="center" wrapText="1"/>
    </xf>
    <xf numFmtId="0" fontId="39" fillId="3" borderId="15" xfId="4" applyFont="1" applyFill="1" applyBorder="1" applyAlignment="1" applyProtection="1">
      <alignment horizontal="center" vertical="top" wrapText="1"/>
    </xf>
    <xf numFmtId="0" fontId="39" fillId="4" borderId="37" xfId="4" applyFont="1" applyFill="1" applyBorder="1" applyAlignment="1" applyProtection="1">
      <alignment horizontal="left" vertical="center" wrapText="1"/>
    </xf>
    <xf numFmtId="0" fontId="39" fillId="4" borderId="3" xfId="4" applyFont="1" applyFill="1" applyBorder="1" applyAlignment="1" applyProtection="1">
      <alignment horizontal="left" vertical="center" wrapText="1"/>
    </xf>
    <xf numFmtId="0" fontId="39" fillId="4" borderId="3" xfId="4" applyFont="1" applyFill="1" applyBorder="1" applyAlignment="1" applyProtection="1">
      <alignment vertical="center" wrapText="1"/>
    </xf>
    <xf numFmtId="0" fontId="39" fillId="4" borderId="5" xfId="4" applyFont="1" applyFill="1" applyBorder="1" applyAlignment="1" applyProtection="1">
      <alignment vertical="center" wrapText="1"/>
    </xf>
    <xf numFmtId="0" fontId="39" fillId="4" borderId="38" xfId="4" applyFont="1" applyFill="1" applyBorder="1" applyAlignment="1" applyProtection="1">
      <alignment vertical="center" wrapText="1"/>
    </xf>
    <xf numFmtId="2" fontId="38" fillId="0" borderId="4" xfId="4" applyNumberFormat="1" applyFont="1" applyBorder="1" applyAlignment="1" applyProtection="1">
      <alignment horizontal="center" vertical="center" wrapText="1"/>
    </xf>
    <xf numFmtId="2" fontId="38" fillId="0" borderId="2" xfId="1" applyNumberFormat="1" applyFont="1" applyBorder="1" applyAlignment="1" applyProtection="1">
      <alignment horizontal="center" vertical="center"/>
    </xf>
    <xf numFmtId="9" fontId="38" fillId="0" borderId="30" xfId="3" applyFont="1" applyBorder="1" applyAlignment="1" applyProtection="1">
      <alignment horizontal="center" vertical="center"/>
    </xf>
    <xf numFmtId="9" fontId="38" fillId="0" borderId="39" xfId="3" applyFont="1" applyBorder="1" applyAlignment="1" applyProtection="1">
      <alignment horizontal="center" vertical="center"/>
    </xf>
    <xf numFmtId="9" fontId="38" fillId="0" borderId="27" xfId="3" applyFont="1" applyBorder="1" applyAlignment="1" applyProtection="1">
      <alignment horizontal="center" vertical="center"/>
    </xf>
    <xf numFmtId="0" fontId="39" fillId="4" borderId="31" xfId="4" applyFont="1" applyFill="1" applyBorder="1" applyAlignment="1" applyProtection="1">
      <alignment horizontal="center" vertical="center" wrapText="1"/>
    </xf>
    <xf numFmtId="0" fontId="39" fillId="4" borderId="19" xfId="4" applyFont="1" applyFill="1" applyBorder="1" applyAlignment="1" applyProtection="1">
      <alignment vertical="center" wrapText="1"/>
    </xf>
    <xf numFmtId="0" fontId="39" fillId="4" borderId="20" xfId="4" applyFont="1" applyFill="1" applyBorder="1" applyAlignment="1" applyProtection="1">
      <alignment vertical="center" wrapText="1"/>
    </xf>
    <xf numFmtId="0" fontId="39" fillId="4" borderId="41" xfId="4" applyFont="1" applyFill="1" applyBorder="1" applyAlignment="1" applyProtection="1">
      <alignment vertical="center" wrapText="1"/>
    </xf>
    <xf numFmtId="0" fontId="3" fillId="0" borderId="43" xfId="4" applyFont="1" applyBorder="1" applyAlignment="1" applyProtection="1">
      <alignment horizontal="left" vertical="center" wrapText="1"/>
    </xf>
    <xf numFmtId="166" fontId="38" fillId="0" borderId="48" xfId="2" applyNumberFormat="1" applyFont="1" applyBorder="1" applyAlignment="1" applyProtection="1">
      <alignment horizontal="center" vertical="center" wrapText="1"/>
    </xf>
    <xf numFmtId="6" fontId="38" fillId="8" borderId="48" xfId="4" applyNumberFormat="1" applyFont="1" applyFill="1" applyBorder="1" applyAlignment="1" applyProtection="1">
      <alignment horizontal="center" vertical="center"/>
      <protection locked="0"/>
    </xf>
    <xf numFmtId="6" fontId="38" fillId="8" borderId="49" xfId="4" applyNumberFormat="1" applyFont="1" applyFill="1" applyBorder="1" applyAlignment="1" applyProtection="1">
      <alignment horizontal="center" vertical="center"/>
      <protection locked="0"/>
    </xf>
    <xf numFmtId="166" fontId="38" fillId="0" borderId="4" xfId="4" applyNumberFormat="1" applyFont="1" applyBorder="1" applyAlignment="1" applyProtection="1">
      <alignment horizontal="center" vertical="center" wrapText="1"/>
    </xf>
    <xf numFmtId="9" fontId="38" fillId="0" borderId="42" xfId="3" applyFont="1" applyBorder="1" applyAlignment="1" applyProtection="1">
      <alignment horizontal="center" vertical="center"/>
    </xf>
    <xf numFmtId="10" fontId="38" fillId="0" borderId="9" xfId="3" applyNumberFormat="1" applyFont="1" applyBorder="1" applyAlignment="1" applyProtection="1">
      <alignment horizontal="center" vertical="center" wrapText="1"/>
    </xf>
    <xf numFmtId="10" fontId="38" fillId="0" borderId="4" xfId="4" applyNumberFormat="1" applyFont="1" applyBorder="1" applyAlignment="1" applyProtection="1">
      <alignment horizontal="center" vertical="center" wrapText="1"/>
    </xf>
    <xf numFmtId="5" fontId="38" fillId="0" borderId="4" xfId="2" applyNumberFormat="1" applyFont="1" applyBorder="1" applyAlignment="1" applyProtection="1">
      <alignment horizontal="center" vertical="center" wrapText="1"/>
    </xf>
    <xf numFmtId="0" fontId="39" fillId="4" borderId="3" xfId="4" applyFont="1" applyFill="1" applyBorder="1" applyAlignment="1" applyProtection="1">
      <alignment horizontal="center" vertical="center" wrapText="1"/>
    </xf>
    <xf numFmtId="0" fontId="3" fillId="0" borderId="37" xfId="4" applyFont="1" applyFill="1" applyBorder="1" applyAlignment="1" applyProtection="1">
      <alignment horizontal="left" vertical="center" wrapText="1"/>
    </xf>
    <xf numFmtId="6" fontId="38" fillId="0" borderId="2" xfId="4" applyNumberFormat="1" applyFont="1" applyBorder="1" applyAlignment="1" applyProtection="1">
      <alignment horizontal="center" vertical="center"/>
    </xf>
    <xf numFmtId="6" fontId="38" fillId="0" borderId="4" xfId="4" applyNumberFormat="1" applyFont="1" applyFill="1" applyBorder="1" applyAlignment="1" applyProtection="1">
      <alignment horizontal="center" vertical="center"/>
    </xf>
    <xf numFmtId="6" fontId="38" fillId="8" borderId="4" xfId="4" applyNumberFormat="1" applyFont="1" applyFill="1" applyBorder="1" applyAlignment="1" applyProtection="1">
      <alignment horizontal="center" vertical="center"/>
      <protection locked="0"/>
    </xf>
    <xf numFmtId="9" fontId="38" fillId="2" borderId="4" xfId="4" applyNumberFormat="1" applyFont="1" applyFill="1" applyBorder="1" applyAlignment="1" applyProtection="1">
      <alignment horizontal="center" vertical="center"/>
    </xf>
    <xf numFmtId="9" fontId="38" fillId="0" borderId="4" xfId="3" applyFont="1" applyBorder="1" applyAlignment="1" applyProtection="1">
      <alignment horizontal="center" vertical="center" wrapText="1"/>
    </xf>
    <xf numFmtId="6" fontId="38" fillId="2" borderId="2" xfId="4" applyNumberFormat="1" applyFont="1" applyFill="1" applyBorder="1" applyAlignment="1" applyProtection="1">
      <alignment horizontal="center" vertical="center"/>
    </xf>
    <xf numFmtId="6" fontId="38" fillId="0" borderId="10" xfId="4" applyNumberFormat="1" applyFont="1" applyBorder="1" applyAlignment="1" applyProtection="1">
      <alignment horizontal="center" vertical="center" wrapText="1"/>
    </xf>
    <xf numFmtId="9" fontId="38" fillId="0" borderId="28" xfId="3" applyFont="1" applyBorder="1" applyAlignment="1" applyProtection="1">
      <alignment horizontal="center" vertical="center"/>
    </xf>
    <xf numFmtId="38" fontId="38" fillId="0" borderId="10" xfId="4" applyNumberFormat="1" applyFont="1" applyBorder="1" applyAlignment="1" applyProtection="1">
      <alignment horizontal="center" vertical="center" wrapText="1"/>
    </xf>
    <xf numFmtId="9" fontId="38" fillId="0" borderId="2" xfId="4" applyNumberFormat="1" applyFont="1" applyBorder="1" applyAlignment="1" applyProtection="1">
      <alignment horizontal="center" vertical="center"/>
    </xf>
    <xf numFmtId="38" fontId="38" fillId="0" borderId="2" xfId="4" applyNumberFormat="1" applyFont="1" applyBorder="1" applyAlignment="1" applyProtection="1">
      <alignment horizontal="center" vertical="center"/>
    </xf>
    <xf numFmtId="0" fontId="38" fillId="0" borderId="2" xfId="4" applyFont="1" applyBorder="1" applyAlignment="1" applyProtection="1">
      <alignment horizontal="center" vertical="center"/>
    </xf>
    <xf numFmtId="1" fontId="38" fillId="0" borderId="4" xfId="1" applyNumberFormat="1" applyFont="1" applyBorder="1" applyAlignment="1" applyProtection="1">
      <alignment horizontal="center" vertical="center" wrapText="1"/>
    </xf>
    <xf numFmtId="0" fontId="38" fillId="0" borderId="2" xfId="4" applyFont="1" applyFill="1" applyBorder="1" applyAlignment="1" applyProtection="1">
      <alignment horizontal="center" vertical="center" wrapText="1"/>
    </xf>
    <xf numFmtId="9" fontId="38" fillId="0" borderId="18" xfId="3" applyFont="1" applyBorder="1" applyAlignment="1" applyProtection="1">
      <alignment horizontal="center" vertical="center"/>
    </xf>
    <xf numFmtId="1" fontId="38" fillId="0" borderId="2" xfId="4" applyNumberFormat="1" applyFont="1" applyBorder="1" applyAlignment="1" applyProtection="1">
      <alignment horizontal="center" vertical="center"/>
    </xf>
    <xf numFmtId="1" fontId="38" fillId="8" borderId="4" xfId="4" applyNumberFormat="1" applyFont="1" applyFill="1" applyBorder="1" applyAlignment="1" applyProtection="1">
      <alignment horizontal="center" vertical="center"/>
      <protection locked="0"/>
    </xf>
    <xf numFmtId="9" fontId="38" fillId="0" borderId="40" xfId="3" applyFont="1" applyBorder="1" applyAlignment="1" applyProtection="1">
      <alignment horizontal="center" vertical="center"/>
    </xf>
    <xf numFmtId="166" fontId="38" fillId="0" borderId="44" xfId="2" applyNumberFormat="1" applyFont="1" applyBorder="1" applyAlignment="1" applyProtection="1">
      <alignment horizontal="center" vertical="center" wrapText="1"/>
    </xf>
    <xf numFmtId="9" fontId="38" fillId="0" borderId="45" xfId="3" applyFont="1" applyBorder="1" applyAlignment="1" applyProtection="1">
      <alignment horizontal="center" vertical="center"/>
    </xf>
    <xf numFmtId="166" fontId="38" fillId="0" borderId="47" xfId="4" applyNumberFormat="1" applyFont="1" applyBorder="1" applyAlignment="1" applyProtection="1">
      <alignment horizontal="center" vertical="center" wrapText="1"/>
    </xf>
    <xf numFmtId="9" fontId="38" fillId="0" borderId="46" xfId="3" applyFont="1" applyBorder="1" applyAlignment="1" applyProtection="1">
      <alignment horizontal="center" vertical="center"/>
    </xf>
    <xf numFmtId="0" fontId="3" fillId="0" borderId="0" xfId="0" applyFont="1" applyProtection="1"/>
    <xf numFmtId="0" fontId="38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2" fillId="4" borderId="25" xfId="0" applyFont="1" applyFill="1" applyBorder="1" applyAlignment="1" applyProtection="1">
      <alignment wrapText="1"/>
    </xf>
    <xf numFmtId="0" fontId="3" fillId="0" borderId="0" xfId="0" applyFont="1"/>
    <xf numFmtId="0" fontId="10" fillId="0" borderId="0" xfId="0" applyFont="1" applyAlignment="1"/>
    <xf numFmtId="0" fontId="10" fillId="2" borderId="0" xfId="0" applyFont="1" applyFill="1" applyBorder="1" applyAlignment="1"/>
    <xf numFmtId="0" fontId="10" fillId="0" borderId="0" xfId="0" applyFont="1"/>
    <xf numFmtId="0" fontId="10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42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vertical="center" wrapText="1"/>
    </xf>
    <xf numFmtId="0" fontId="43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left" vertical="center" indent="1"/>
    </xf>
    <xf numFmtId="0" fontId="9" fillId="2" borderId="0" xfId="0" applyFont="1" applyFill="1" applyBorder="1"/>
    <xf numFmtId="9" fontId="9" fillId="2" borderId="0" xfId="3" applyFont="1" applyFill="1" applyBorder="1"/>
    <xf numFmtId="0" fontId="32" fillId="3" borderId="1" xfId="0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9" fontId="28" fillId="0" borderId="1" xfId="3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vertical="center"/>
    </xf>
    <xf numFmtId="164" fontId="32" fillId="4" borderId="1" xfId="2" applyNumberFormat="1" applyFont="1" applyFill="1" applyBorder="1" applyAlignment="1">
      <alignment horizontal="center" vertical="center"/>
    </xf>
    <xf numFmtId="9" fontId="32" fillId="4" borderId="1" xfId="3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indent="1"/>
    </xf>
    <xf numFmtId="164" fontId="28" fillId="0" borderId="1" xfId="2" applyNumberFormat="1" applyFont="1" applyFill="1" applyBorder="1"/>
    <xf numFmtId="0" fontId="38" fillId="8" borderId="2" xfId="4" applyFont="1" applyFill="1" applyBorder="1" applyAlignment="1" applyProtection="1">
      <alignment horizontal="center" vertical="center"/>
      <protection locked="0"/>
    </xf>
    <xf numFmtId="0" fontId="30" fillId="3" borderId="1" xfId="0" applyFont="1" applyFill="1" applyBorder="1" applyAlignment="1" applyProtection="1"/>
    <xf numFmtId="0" fontId="0" fillId="0" borderId="0" xfId="0" applyFont="1" applyAlignment="1" applyProtection="1"/>
    <xf numFmtId="0" fontId="0" fillId="0" borderId="0" xfId="0" quotePrefix="1" applyFont="1" applyFill="1" applyAlignment="1" applyProtection="1"/>
    <xf numFmtId="0" fontId="23" fillId="0" borderId="0" xfId="0" applyFont="1" applyFill="1" applyAlignment="1" applyProtection="1"/>
    <xf numFmtId="0" fontId="28" fillId="0" borderId="1" xfId="0" applyFont="1" applyFill="1" applyBorder="1" applyAlignment="1" applyProtection="1">
      <alignment vertical="center" wrapText="1"/>
    </xf>
    <xf numFmtId="0" fontId="30" fillId="7" borderId="6" xfId="61" applyFont="1" applyFill="1" applyBorder="1" applyAlignment="1" applyProtection="1">
      <alignment horizontal="center" vertical="center"/>
    </xf>
    <xf numFmtId="0" fontId="31" fillId="8" borderId="1" xfId="61" applyFont="1" applyFill="1" applyBorder="1" applyAlignment="1" applyProtection="1">
      <alignment horizontal="center" vertical="center"/>
      <protection locked="0"/>
    </xf>
    <xf numFmtId="9" fontId="28" fillId="0" borderId="1" xfId="3" applyFont="1" applyFill="1" applyBorder="1" applyAlignment="1" applyProtection="1">
      <alignment horizontal="center" vertical="center"/>
    </xf>
    <xf numFmtId="0" fontId="31" fillId="7" borderId="6" xfId="61" applyFont="1" applyFill="1" applyBorder="1" applyAlignment="1" applyProtection="1">
      <alignment horizontal="center" vertical="center"/>
    </xf>
    <xf numFmtId="9" fontId="28" fillId="2" borderId="1" xfId="3" applyFont="1" applyFill="1" applyBorder="1" applyAlignment="1" applyProtection="1">
      <alignment horizontal="center" vertical="center"/>
    </xf>
    <xf numFmtId="0" fontId="30" fillId="7" borderId="1" xfId="61" applyFont="1" applyFill="1" applyBorder="1" applyAlignment="1" applyProtection="1">
      <alignment horizontal="center" vertical="center"/>
    </xf>
    <xf numFmtId="0" fontId="31" fillId="7" borderId="1" xfId="61" applyFont="1" applyFill="1" applyBorder="1" applyAlignment="1" applyProtection="1">
      <alignment horizontal="center" vertical="center"/>
    </xf>
    <xf numFmtId="0" fontId="32" fillId="4" borderId="6" xfId="0" applyFont="1" applyFill="1" applyBorder="1" applyAlignment="1" applyProtection="1">
      <alignment vertical="center" wrapText="1"/>
    </xf>
    <xf numFmtId="0" fontId="30" fillId="4" borderId="8" xfId="0" applyFont="1" applyFill="1" applyBorder="1" applyAlignment="1" applyProtection="1">
      <alignment vertical="center"/>
    </xf>
    <xf numFmtId="0" fontId="30" fillId="4" borderId="7" xfId="0" applyFont="1" applyFill="1" applyBorder="1" applyAlignment="1" applyProtection="1">
      <alignment vertical="center"/>
    </xf>
    <xf numFmtId="0" fontId="28" fillId="0" borderId="1" xfId="0" applyFont="1" applyBorder="1" applyAlignment="1" applyProtection="1">
      <alignment vertical="center" wrapText="1"/>
    </xf>
    <xf numFmtId="9" fontId="28" fillId="0" borderId="1" xfId="61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left" vertical="center" wrapText="1"/>
    </xf>
    <xf numFmtId="164" fontId="30" fillId="7" borderId="1" xfId="61" applyNumberFormat="1" applyFont="1" applyFill="1" applyBorder="1" applyAlignment="1" applyProtection="1">
      <alignment vertical="center"/>
    </xf>
    <xf numFmtId="164" fontId="31" fillId="7" borderId="1" xfId="62" applyNumberFormat="1" applyFont="1" applyFill="1" applyBorder="1" applyAlignment="1" applyProtection="1">
      <alignment vertical="center"/>
    </xf>
    <xf numFmtId="0" fontId="32" fillId="7" borderId="1" xfId="61" applyFont="1" applyFill="1" applyBorder="1" applyAlignment="1" applyProtection="1">
      <alignment horizontal="center" vertical="center"/>
    </xf>
    <xf numFmtId="9" fontId="28" fillId="0" borderId="0" xfId="3" applyFont="1" applyBorder="1" applyAlignment="1" applyProtection="1">
      <alignment horizontal="center" vertical="center"/>
    </xf>
    <xf numFmtId="165" fontId="31" fillId="6" borderId="1" xfId="1" applyNumberFormat="1" applyFont="1" applyFill="1" applyBorder="1" applyAlignment="1" applyProtection="1">
      <alignment vertical="center"/>
      <protection locked="0"/>
    </xf>
    <xf numFmtId="165" fontId="37" fillId="0" borderId="1" xfId="61" applyNumberFormat="1" applyFont="1" applyFill="1" applyBorder="1" applyAlignment="1" applyProtection="1">
      <alignment vertical="center"/>
    </xf>
    <xf numFmtId="0" fontId="30" fillId="4" borderId="8" xfId="61" applyFont="1" applyFill="1" applyBorder="1" applyAlignment="1" applyProtection="1">
      <alignment horizontal="center" vertical="center"/>
    </xf>
    <xf numFmtId="164" fontId="33" fillId="4" borderId="8" xfId="0" applyNumberFormat="1" applyFont="1" applyFill="1" applyBorder="1" applyAlignment="1" applyProtection="1">
      <alignment vertical="center"/>
    </xf>
    <xf numFmtId="9" fontId="28" fillId="4" borderId="8" xfId="3" applyFont="1" applyFill="1" applyBorder="1" applyAlignment="1" applyProtection="1">
      <alignment horizontal="center" vertical="center"/>
    </xf>
    <xf numFmtId="164" fontId="28" fillId="4" borderId="8" xfId="0" applyNumberFormat="1" applyFont="1" applyFill="1" applyBorder="1" applyAlignment="1" applyProtection="1">
      <alignment vertical="center"/>
    </xf>
    <xf numFmtId="9" fontId="28" fillId="4" borderId="7" xfId="3" applyFont="1" applyFill="1" applyBorder="1" applyAlignment="1" applyProtection="1">
      <alignment horizontal="center" vertical="center"/>
    </xf>
    <xf numFmtId="165" fontId="28" fillId="0" borderId="29" xfId="1" applyNumberFormat="1" applyFont="1" applyFill="1" applyBorder="1" applyAlignment="1" applyProtection="1">
      <alignment horizontal="left" vertical="center" wrapText="1"/>
    </xf>
    <xf numFmtId="165" fontId="30" fillId="7" borderId="29" xfId="1" applyNumberFormat="1" applyFont="1" applyFill="1" applyBorder="1" applyAlignment="1" applyProtection="1">
      <alignment horizontal="left" vertical="center"/>
    </xf>
    <xf numFmtId="165" fontId="31" fillId="8" borderId="29" xfId="1" applyNumberFormat="1" applyFont="1" applyFill="1" applyBorder="1" applyAlignment="1" applyProtection="1">
      <alignment horizontal="left" vertical="center"/>
      <protection locked="0"/>
    </xf>
    <xf numFmtId="165" fontId="31" fillId="7" borderId="29" xfId="1" applyNumberFormat="1" applyFont="1" applyFill="1" applyBorder="1" applyAlignment="1" applyProtection="1">
      <alignment horizontal="left" vertical="center"/>
    </xf>
    <xf numFmtId="0" fontId="27" fillId="2" borderId="0" xfId="0" applyFont="1" applyFill="1" applyBorder="1" applyAlignment="1" applyProtection="1">
      <alignment vertical="top"/>
    </xf>
    <xf numFmtId="0" fontId="0" fillId="0" borderId="51" xfId="0" applyFont="1" applyBorder="1"/>
    <xf numFmtId="0" fontId="0" fillId="0" borderId="52" xfId="0" applyFont="1" applyBorder="1"/>
    <xf numFmtId="0" fontId="6" fillId="0" borderId="52" xfId="0" applyFont="1" applyBorder="1"/>
    <xf numFmtId="0" fontId="6" fillId="0" borderId="53" xfId="0" applyFont="1" applyBorder="1"/>
    <xf numFmtId="0" fontId="0" fillId="0" borderId="54" xfId="0" applyFont="1" applyBorder="1"/>
    <xf numFmtId="0" fontId="0" fillId="0" borderId="0" xfId="0" applyFont="1" applyBorder="1"/>
    <xf numFmtId="0" fontId="6" fillId="0" borderId="0" xfId="0" applyFont="1" applyBorder="1"/>
    <xf numFmtId="0" fontId="6" fillId="0" borderId="55" xfId="0" applyFont="1" applyBorder="1"/>
    <xf numFmtId="0" fontId="0" fillId="0" borderId="55" xfId="0" applyFont="1" applyBorder="1"/>
    <xf numFmtId="0" fontId="10" fillId="2" borderId="54" xfId="0" applyFont="1" applyFill="1" applyBorder="1"/>
    <xf numFmtId="0" fontId="10" fillId="2" borderId="25" xfId="0" applyFont="1" applyFill="1" applyBorder="1"/>
    <xf numFmtId="0" fontId="0" fillId="0" borderId="26" xfId="0" applyFont="1" applyBorder="1"/>
    <xf numFmtId="0" fontId="0" fillId="0" borderId="32" xfId="0" applyFont="1" applyBorder="1"/>
    <xf numFmtId="0" fontId="14" fillId="0" borderId="51" xfId="0" applyFont="1" applyBorder="1"/>
    <xf numFmtId="0" fontId="14" fillId="0" borderId="52" xfId="0" applyFont="1" applyBorder="1"/>
    <xf numFmtId="0" fontId="15" fillId="0" borderId="52" xfId="0" applyFont="1" applyBorder="1"/>
    <xf numFmtId="0" fontId="15" fillId="0" borderId="53" xfId="0" applyFont="1" applyBorder="1"/>
    <xf numFmtId="0" fontId="14" fillId="0" borderId="54" xfId="0" applyFont="1" applyBorder="1"/>
    <xf numFmtId="0" fontId="14" fillId="0" borderId="0" xfId="0" applyFont="1" applyBorder="1"/>
    <xf numFmtId="0" fontId="15" fillId="0" borderId="0" xfId="0" applyFont="1" applyBorder="1"/>
    <xf numFmtId="0" fontId="15" fillId="0" borderId="55" xfId="0" applyFont="1" applyBorder="1"/>
    <xf numFmtId="0" fontId="0" fillId="0" borderId="54" xfId="0" applyBorder="1"/>
    <xf numFmtId="0" fontId="0" fillId="0" borderId="0" xfId="0" applyBorder="1"/>
    <xf numFmtId="0" fontId="0" fillId="0" borderId="55" xfId="0" applyBorder="1"/>
    <xf numFmtId="0" fontId="0" fillId="0" borderId="54" xfId="0" applyFill="1" applyBorder="1"/>
    <xf numFmtId="0" fontId="0" fillId="0" borderId="54" xfId="0" applyFont="1" applyFill="1" applyBorder="1"/>
    <xf numFmtId="0" fontId="17" fillId="2" borderId="54" xfId="0" applyFont="1" applyFill="1" applyBorder="1"/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35" fillId="0" borderId="0" xfId="0" applyFont="1" applyProtection="1"/>
    <xf numFmtId="0" fontId="2" fillId="0" borderId="37" xfId="4" applyFont="1" applyBorder="1" applyAlignment="1" applyProtection="1">
      <alignment horizontal="left" vertical="center" wrapText="1"/>
    </xf>
    <xf numFmtId="164" fontId="0" fillId="0" borderId="0" xfId="0" applyNumberFormat="1" applyFont="1" applyFill="1" applyProtection="1"/>
    <xf numFmtId="164" fontId="0" fillId="0" borderId="0" xfId="0" applyNumberFormat="1" applyFont="1" applyProtection="1"/>
    <xf numFmtId="167" fontId="0" fillId="0" borderId="0" xfId="0" applyNumberFormat="1" applyFont="1" applyProtection="1"/>
    <xf numFmtId="0" fontId="1" fillId="0" borderId="37" xfId="4" applyFont="1" applyBorder="1" applyAlignment="1" applyProtection="1">
      <alignment horizontal="left" vertical="center" wrapText="1"/>
    </xf>
    <xf numFmtId="0" fontId="45" fillId="0" borderId="0" xfId="0" applyFont="1" applyFill="1" applyAlignment="1" applyProtection="1"/>
    <xf numFmtId="6" fontId="38" fillId="8" borderId="31" xfId="4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" fillId="0" borderId="37" xfId="4" applyFont="1" applyFill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right"/>
    </xf>
    <xf numFmtId="0" fontId="1" fillId="0" borderId="37" xfId="4" applyFont="1" applyFill="1" applyBorder="1" applyAlignment="1" applyProtection="1">
      <alignment horizontal="left" vertical="center" wrapText="1" indent="2"/>
    </xf>
    <xf numFmtId="0" fontId="1" fillId="0" borderId="37" xfId="4" applyFont="1" applyBorder="1" applyAlignment="1" applyProtection="1">
      <alignment horizontal="left" vertical="center" wrapText="1" indent="2"/>
    </xf>
    <xf numFmtId="0" fontId="1" fillId="0" borderId="37" xfId="4" applyFont="1" applyFill="1" applyBorder="1" applyAlignment="1" applyProtection="1">
      <alignment horizontal="left" vertical="center" wrapText="1" indent="3"/>
    </xf>
    <xf numFmtId="0" fontId="3" fillId="0" borderId="37" xfId="4" applyFont="1" applyFill="1" applyBorder="1" applyAlignment="1" applyProtection="1">
      <alignment horizontal="left" vertical="center" wrapText="1" indent="3"/>
    </xf>
    <xf numFmtId="0" fontId="1" fillId="0" borderId="37" xfId="4" applyFont="1" applyBorder="1" applyAlignment="1" applyProtection="1">
      <alignment horizontal="left" vertical="center" wrapText="1" indent="3"/>
    </xf>
    <xf numFmtId="0" fontId="39" fillId="4" borderId="56" xfId="4" applyFont="1" applyFill="1" applyBorder="1" applyAlignment="1" applyProtection="1">
      <alignment vertical="center" wrapText="1"/>
    </xf>
    <xf numFmtId="0" fontId="11" fillId="0" borderId="0" xfId="0" applyFont="1" applyAlignment="1" applyProtection="1">
      <alignment horizontal="right"/>
    </xf>
    <xf numFmtId="1" fontId="38" fillId="0" borderId="4" xfId="4" applyNumberFormat="1" applyFont="1" applyFill="1" applyBorder="1" applyAlignment="1" applyProtection="1">
      <alignment horizontal="center" vertical="center" wrapText="1"/>
    </xf>
    <xf numFmtId="0" fontId="45" fillId="0" borderId="0" xfId="0" applyFont="1" applyProtection="1"/>
    <xf numFmtId="166" fontId="32" fillId="5" borderId="1" xfId="61" applyNumberFormat="1" applyFont="1" applyBorder="1" applyAlignment="1" applyProtection="1">
      <alignment vertical="center"/>
    </xf>
    <xf numFmtId="166" fontId="30" fillId="7" borderId="1" xfId="61" applyNumberFormat="1" applyFont="1" applyFill="1" applyBorder="1" applyAlignment="1" applyProtection="1">
      <alignment horizontal="center" vertical="center"/>
    </xf>
    <xf numFmtId="166" fontId="31" fillId="6" borderId="6" xfId="62" applyNumberFormat="1" applyFont="1" applyBorder="1" applyAlignment="1" applyProtection="1">
      <alignment vertical="center"/>
      <protection locked="0"/>
    </xf>
    <xf numFmtId="166" fontId="31" fillId="7" borderId="6" xfId="61" applyNumberFormat="1" applyFont="1" applyFill="1" applyBorder="1" applyAlignment="1" applyProtection="1">
      <alignment horizontal="center" vertical="center"/>
    </xf>
    <xf numFmtId="166" fontId="37" fillId="0" borderId="1" xfId="61" applyNumberFormat="1" applyFont="1" applyFill="1" applyBorder="1" applyAlignment="1" applyProtection="1">
      <alignment vertical="center"/>
    </xf>
    <xf numFmtId="166" fontId="30" fillId="7" borderId="6" xfId="61" applyNumberFormat="1" applyFont="1" applyFill="1" applyBorder="1" applyAlignment="1" applyProtection="1">
      <alignment horizontal="center" vertical="center"/>
    </xf>
    <xf numFmtId="166" fontId="31" fillId="7" borderId="1" xfId="61" applyNumberFormat="1" applyFont="1" applyFill="1" applyBorder="1" applyAlignment="1" applyProtection="1">
      <alignment horizontal="center" vertical="center"/>
    </xf>
    <xf numFmtId="166" fontId="31" fillId="6" borderId="1" xfId="62" applyNumberFormat="1" applyFont="1" applyBorder="1" applyAlignment="1" applyProtection="1">
      <alignment vertical="center"/>
      <protection locked="0"/>
    </xf>
    <xf numFmtId="166" fontId="31" fillId="7" borderId="1" xfId="62" applyNumberFormat="1" applyFont="1" applyFill="1" applyBorder="1" applyAlignment="1" applyProtection="1">
      <alignment vertical="center"/>
    </xf>
    <xf numFmtId="166" fontId="31" fillId="7" borderId="1" xfId="62" applyNumberFormat="1" applyFont="1" applyFill="1" applyBorder="1" applyAlignment="1" applyProtection="1">
      <alignment horizontal="center" vertical="center"/>
    </xf>
    <xf numFmtId="166" fontId="32" fillId="7" borderId="1" xfId="61" applyNumberFormat="1" applyFont="1" applyFill="1" applyBorder="1" applyAlignment="1" applyProtection="1">
      <alignment horizontal="center" vertical="center"/>
    </xf>
    <xf numFmtId="42" fontId="31" fillId="6" borderId="1" xfId="62" applyNumberFormat="1" applyFont="1" applyBorder="1" applyAlignment="1" applyProtection="1">
      <alignment vertical="center"/>
      <protection locked="0"/>
    </xf>
    <xf numFmtId="42" fontId="30" fillId="7" borderId="1" xfId="61" applyNumberFormat="1" applyFont="1" applyFill="1" applyBorder="1" applyAlignment="1" applyProtection="1">
      <alignment horizontal="center" vertical="center"/>
    </xf>
    <xf numFmtId="42" fontId="31" fillId="8" borderId="1" xfId="61" applyNumberFormat="1" applyFont="1" applyFill="1" applyBorder="1" applyAlignment="1" applyProtection="1">
      <alignment horizontal="center" vertical="center"/>
      <protection locked="0"/>
    </xf>
    <xf numFmtId="42" fontId="37" fillId="0" borderId="1" xfId="61" applyNumberFormat="1" applyFont="1" applyFill="1" applyBorder="1" applyAlignment="1" applyProtection="1">
      <alignment vertical="center"/>
    </xf>
    <xf numFmtId="0" fontId="30" fillId="3" borderId="1" xfId="61" applyNumberFormat="1" applyFont="1" applyFill="1" applyBorder="1" applyAlignment="1" applyProtection="1">
      <alignment horizontal="center"/>
    </xf>
    <xf numFmtId="0" fontId="38" fillId="0" borderId="1" xfId="3" applyNumberFormat="1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/>
    </xf>
    <xf numFmtId="0" fontId="0" fillId="15" borderId="62" xfId="0" applyFont="1" applyFill="1" applyBorder="1" applyAlignment="1" applyProtection="1">
      <alignment horizontal="center"/>
    </xf>
    <xf numFmtId="0" fontId="0" fillId="15" borderId="63" xfId="0" applyFont="1" applyFill="1" applyBorder="1" applyAlignment="1" applyProtection="1">
      <alignment horizontal="center"/>
    </xf>
    <xf numFmtId="0" fontId="0" fillId="15" borderId="64" xfId="0" applyFont="1" applyFill="1" applyBorder="1" applyAlignment="1" applyProtection="1">
      <alignment horizontal="center"/>
    </xf>
    <xf numFmtId="0" fontId="0" fillId="15" borderId="65" xfId="0" applyFont="1" applyFill="1" applyBorder="1" applyAlignment="1" applyProtection="1">
      <alignment horizontal="center"/>
    </xf>
    <xf numFmtId="0" fontId="0" fillId="15" borderId="0" xfId="0" applyFont="1" applyFill="1" applyBorder="1" applyAlignment="1" applyProtection="1">
      <alignment horizontal="center"/>
    </xf>
    <xf numFmtId="0" fontId="0" fillId="15" borderId="66" xfId="0" applyFont="1" applyFill="1" applyBorder="1" applyAlignment="1" applyProtection="1">
      <alignment horizontal="center"/>
    </xf>
    <xf numFmtId="0" fontId="28" fillId="15" borderId="0" xfId="0" applyFont="1" applyFill="1" applyBorder="1" applyAlignment="1" applyProtection="1">
      <alignment horizontal="center"/>
    </xf>
    <xf numFmtId="0" fontId="28" fillId="15" borderId="66" xfId="0" applyFont="1" applyFill="1" applyBorder="1" applyAlignment="1" applyProtection="1">
      <alignment horizontal="center"/>
    </xf>
    <xf numFmtId="0" fontId="0" fillId="15" borderId="67" xfId="0" applyFont="1" applyFill="1" applyBorder="1" applyAlignment="1" applyProtection="1">
      <alignment horizontal="center"/>
    </xf>
    <xf numFmtId="0" fontId="28" fillId="15" borderId="68" xfId="0" applyFont="1" applyFill="1" applyBorder="1" applyAlignment="1" applyProtection="1">
      <alignment horizontal="center"/>
    </xf>
    <xf numFmtId="0" fontId="28" fillId="15" borderId="69" xfId="0" applyFont="1" applyFill="1" applyBorder="1" applyAlignment="1" applyProtection="1">
      <alignment horizontal="center"/>
    </xf>
    <xf numFmtId="0" fontId="28" fillId="2" borderId="0" xfId="0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165" fontId="28" fillId="2" borderId="0" xfId="1" applyNumberFormat="1" applyFont="1" applyFill="1" applyBorder="1" applyAlignment="1" applyProtection="1">
      <alignment horizontal="center"/>
    </xf>
    <xf numFmtId="1" fontId="31" fillId="8" borderId="1" xfId="61" applyNumberFormat="1" applyFont="1" applyFill="1" applyBorder="1" applyAlignment="1" applyProtection="1">
      <alignment horizontal="right" vertical="center"/>
      <protection locked="0"/>
    </xf>
    <xf numFmtId="1" fontId="31" fillId="6" borderId="6" xfId="62" applyNumberFormat="1" applyFont="1" applyBorder="1" applyAlignment="1" applyProtection="1">
      <alignment horizontal="right" vertical="center"/>
      <protection locked="0"/>
    </xf>
    <xf numFmtId="166" fontId="31" fillId="8" borderId="1" xfId="61" applyNumberFormat="1" applyFont="1" applyFill="1" applyBorder="1" applyAlignment="1" applyProtection="1">
      <alignment horizontal="right" vertical="center"/>
      <protection locked="0"/>
    </xf>
    <xf numFmtId="166" fontId="31" fillId="6" borderId="6" xfId="62" applyNumberFormat="1" applyFont="1" applyBorder="1" applyAlignment="1" applyProtection="1">
      <alignment horizontal="right" vertical="center"/>
      <protection locked="0"/>
    </xf>
    <xf numFmtId="166" fontId="32" fillId="5" borderId="1" xfId="61" applyNumberFormat="1" applyFont="1" applyBorder="1" applyAlignment="1" applyProtection="1">
      <alignment horizontal="right" vertical="center"/>
    </xf>
    <xf numFmtId="0" fontId="31" fillId="8" borderId="1" xfId="61" applyFont="1" applyFill="1" applyBorder="1" applyAlignment="1" applyProtection="1">
      <alignment horizontal="right" vertical="center"/>
      <protection locked="0"/>
    </xf>
    <xf numFmtId="0" fontId="30" fillId="7" borderId="6" xfId="61" applyFont="1" applyFill="1" applyBorder="1" applyAlignment="1" applyProtection="1">
      <alignment horizontal="right" vertical="center"/>
    </xf>
    <xf numFmtId="0" fontId="30" fillId="7" borderId="1" xfId="61" applyFont="1" applyFill="1" applyBorder="1" applyAlignment="1" applyProtection="1">
      <alignment horizontal="right" vertical="center"/>
    </xf>
    <xf numFmtId="9" fontId="28" fillId="0" borderId="0" xfId="3" applyFont="1" applyProtection="1"/>
    <xf numFmtId="10" fontId="0" fillId="0" borderId="0" xfId="3" applyNumberFormat="1" applyFont="1" applyFill="1" applyProtection="1"/>
    <xf numFmtId="10" fontId="0" fillId="0" borderId="0" xfId="0" applyNumberFormat="1" applyFont="1" applyFill="1" applyProtection="1"/>
    <xf numFmtId="10" fontId="0" fillId="0" borderId="0" xfId="0" applyNumberFormat="1" applyFont="1" applyProtection="1"/>
    <xf numFmtId="0" fontId="1" fillId="0" borderId="54" xfId="4" applyFont="1" applyBorder="1" applyAlignment="1" applyProtection="1">
      <alignment horizontal="left" vertical="center" wrapText="1"/>
    </xf>
    <xf numFmtId="0" fontId="1" fillId="0" borderId="70" xfId="4" applyFont="1" applyBorder="1" applyAlignment="1" applyProtection="1">
      <alignment horizontal="left" vertical="center" wrapText="1"/>
    </xf>
    <xf numFmtId="0" fontId="2" fillId="0" borderId="71" xfId="4" applyFont="1" applyBorder="1" applyAlignment="1" applyProtection="1">
      <alignment horizontal="left" vertical="center" wrapText="1" indent="2"/>
    </xf>
    <xf numFmtId="0" fontId="39" fillId="4" borderId="72" xfId="4" applyFont="1" applyFill="1" applyBorder="1" applyAlignment="1" applyProtection="1">
      <alignment vertical="center" wrapText="1"/>
    </xf>
    <xf numFmtId="5" fontId="38" fillId="0" borderId="9" xfId="2" applyNumberFormat="1" applyFont="1" applyBorder="1" applyAlignment="1" applyProtection="1">
      <alignment horizontal="center" vertical="center" wrapText="1"/>
    </xf>
    <xf numFmtId="166" fontId="38" fillId="0" borderId="18" xfId="2" applyNumberFormat="1" applyFont="1" applyBorder="1" applyAlignment="1" applyProtection="1">
      <alignment horizontal="center" vertical="center" wrapText="1"/>
    </xf>
    <xf numFmtId="6" fontId="38" fillId="8" borderId="18" xfId="4" applyNumberFormat="1" applyFont="1" applyFill="1" applyBorder="1" applyAlignment="1" applyProtection="1">
      <alignment horizontal="center" vertical="center"/>
      <protection locked="0"/>
    </xf>
    <xf numFmtId="5" fontId="38" fillId="0" borderId="18" xfId="2" applyNumberFormat="1" applyFont="1" applyBorder="1" applyAlignment="1" applyProtection="1">
      <alignment horizontal="center" vertical="center" wrapText="1"/>
    </xf>
    <xf numFmtId="10" fontId="38" fillId="0" borderId="18" xfId="3" applyNumberFormat="1" applyFont="1" applyBorder="1" applyAlignment="1" applyProtection="1">
      <alignment horizontal="center" vertical="center" wrapText="1"/>
    </xf>
    <xf numFmtId="166" fontId="28" fillId="0" borderId="0" xfId="0" applyNumberFormat="1" applyFont="1" applyProtection="1"/>
    <xf numFmtId="2" fontId="1" fillId="0" borderId="4" xfId="4" applyNumberFormat="1" applyFont="1" applyBorder="1" applyAlignment="1" applyProtection="1">
      <alignment horizontal="center" vertical="center" wrapText="1"/>
    </xf>
    <xf numFmtId="2" fontId="1" fillId="0" borderId="2" xfId="4" applyNumberFormat="1" applyFont="1" applyBorder="1" applyAlignment="1" applyProtection="1">
      <alignment horizontal="center" vertical="center" wrapText="1"/>
    </xf>
    <xf numFmtId="0" fontId="47" fillId="4" borderId="31" xfId="4" applyFont="1" applyFill="1" applyBorder="1" applyAlignment="1" applyProtection="1">
      <alignment horizontal="center" vertical="center" wrapText="1"/>
    </xf>
    <xf numFmtId="166" fontId="1" fillId="0" borderId="48" xfId="2" applyNumberFormat="1" applyFont="1" applyBorder="1" applyAlignment="1" applyProtection="1">
      <alignment horizontal="center" vertical="center" wrapText="1"/>
    </xf>
    <xf numFmtId="166" fontId="1" fillId="0" borderId="4" xfId="4" applyNumberFormat="1" applyFont="1" applyBorder="1" applyAlignment="1" applyProtection="1">
      <alignment horizontal="center" vertical="center" wrapText="1"/>
    </xf>
    <xf numFmtId="9" fontId="1" fillId="2" borderId="4" xfId="4" applyNumberFormat="1" applyFont="1" applyFill="1" applyBorder="1" applyAlignment="1" applyProtection="1">
      <alignment horizontal="center" vertical="center"/>
    </xf>
    <xf numFmtId="6" fontId="1" fillId="0" borderId="2" xfId="4" applyNumberFormat="1" applyFont="1" applyBorder="1" applyAlignment="1" applyProtection="1">
      <alignment horizontal="center" vertical="center"/>
    </xf>
    <xf numFmtId="6" fontId="1" fillId="0" borderId="10" xfId="4" applyNumberFormat="1" applyFont="1" applyBorder="1" applyAlignment="1" applyProtection="1">
      <alignment horizontal="center" vertical="center" wrapText="1"/>
    </xf>
    <xf numFmtId="9" fontId="1" fillId="0" borderId="2" xfId="4" applyNumberFormat="1" applyFont="1" applyBorder="1" applyAlignment="1" applyProtection="1">
      <alignment horizontal="center" vertical="center"/>
    </xf>
    <xf numFmtId="166" fontId="1" fillId="0" borderId="18" xfId="2" applyNumberFormat="1" applyFont="1" applyBorder="1" applyAlignment="1" applyProtection="1">
      <alignment horizontal="center" vertical="center" wrapText="1"/>
    </xf>
    <xf numFmtId="10" fontId="1" fillId="0" borderId="18" xfId="3" applyNumberFormat="1" applyFont="1" applyBorder="1" applyAlignment="1" applyProtection="1">
      <alignment horizontal="center" vertical="center" wrapText="1"/>
    </xf>
    <xf numFmtId="5" fontId="1" fillId="0" borderId="9" xfId="2" applyNumberFormat="1" applyFont="1" applyBorder="1" applyAlignment="1" applyProtection="1">
      <alignment horizontal="center" vertical="center" wrapText="1"/>
    </xf>
    <xf numFmtId="5" fontId="1" fillId="0" borderId="4" xfId="2" applyNumberFormat="1" applyFont="1" applyBorder="1" applyAlignment="1" applyProtection="1">
      <alignment horizontal="center" vertical="center" wrapText="1"/>
    </xf>
    <xf numFmtId="0" fontId="47" fillId="4" borderId="3" xfId="4" applyFont="1" applyFill="1" applyBorder="1" applyAlignment="1" applyProtection="1">
      <alignment horizontal="center" vertical="center" wrapText="1"/>
    </xf>
    <xf numFmtId="0" fontId="1" fillId="0" borderId="4" xfId="4" applyFont="1" applyBorder="1" applyAlignment="1" applyProtection="1">
      <alignment horizontal="center" vertical="center" wrapText="1"/>
    </xf>
    <xf numFmtId="1" fontId="1" fillId="0" borderId="4" xfId="1" applyNumberFormat="1" applyFont="1" applyBorder="1" applyAlignment="1" applyProtection="1">
      <alignment horizontal="center" vertical="center" wrapText="1"/>
    </xf>
    <xf numFmtId="0" fontId="1" fillId="0" borderId="2" xfId="4" applyFont="1" applyFill="1" applyBorder="1" applyAlignment="1" applyProtection="1">
      <alignment horizontal="center" vertical="center" wrapText="1"/>
    </xf>
    <xf numFmtId="1" fontId="1" fillId="0" borderId="4" xfId="4" applyNumberFormat="1" applyFont="1" applyFill="1" applyBorder="1" applyAlignment="1" applyProtection="1">
      <alignment horizontal="center" vertical="center" wrapText="1"/>
    </xf>
    <xf numFmtId="166" fontId="1" fillId="0" borderId="44" xfId="2" applyNumberFormat="1" applyFont="1" applyBorder="1" applyAlignment="1" applyProtection="1">
      <alignment horizontal="center" vertical="center" wrapText="1"/>
    </xf>
    <xf numFmtId="40" fontId="38" fillId="8" borderId="48" xfId="4" applyNumberFormat="1" applyFont="1" applyFill="1" applyBorder="1" applyAlignment="1" applyProtection="1">
      <alignment horizontal="center" vertical="center"/>
      <protection locked="0"/>
    </xf>
    <xf numFmtId="164" fontId="6" fillId="0" borderId="47" xfId="2" applyNumberFormat="1" applyFont="1" applyFill="1" applyBorder="1" applyAlignment="1" applyProtection="1">
      <alignment horizontal="center"/>
    </xf>
    <xf numFmtId="164" fontId="6" fillId="0" borderId="2" xfId="2" applyNumberFormat="1" applyFont="1" applyBorder="1" applyAlignment="1" applyProtection="1">
      <alignment horizontal="center" vertical="center"/>
    </xf>
    <xf numFmtId="164" fontId="6" fillId="2" borderId="4" xfId="2" applyNumberFormat="1" applyFont="1" applyFill="1" applyBorder="1" applyAlignment="1" applyProtection="1">
      <alignment horizontal="center" vertical="center"/>
    </xf>
    <xf numFmtId="164" fontId="6" fillId="2" borderId="2" xfId="2" applyNumberFormat="1" applyFont="1" applyFill="1" applyBorder="1" applyAlignment="1" applyProtection="1">
      <alignment horizontal="center" vertical="center"/>
    </xf>
    <xf numFmtId="9" fontId="6" fillId="2" borderId="2" xfId="3" applyFont="1" applyFill="1" applyBorder="1" applyAlignment="1" applyProtection="1">
      <alignment horizontal="center" vertical="center"/>
    </xf>
    <xf numFmtId="9" fontId="6" fillId="0" borderId="10" xfId="3" applyFont="1" applyBorder="1" applyAlignment="1" applyProtection="1">
      <alignment horizontal="center" vertical="center" wrapText="1"/>
    </xf>
    <xf numFmtId="10" fontId="6" fillId="0" borderId="9" xfId="3" applyNumberFormat="1" applyFont="1" applyBorder="1" applyAlignment="1" applyProtection="1">
      <alignment horizontal="center" vertical="center" wrapText="1"/>
    </xf>
    <xf numFmtId="164" fontId="6" fillId="0" borderId="9" xfId="2" applyNumberFormat="1" applyFont="1" applyBorder="1" applyAlignment="1" applyProtection="1">
      <alignment horizontal="center" vertical="center" wrapText="1"/>
    </xf>
    <xf numFmtId="164" fontId="6" fillId="0" borderId="4" xfId="2" applyNumberFormat="1" applyFont="1" applyBorder="1" applyAlignment="1" applyProtection="1">
      <alignment horizontal="center" vertical="center" wrapText="1"/>
    </xf>
    <xf numFmtId="9" fontId="0" fillId="0" borderId="47" xfId="3" applyFont="1" applyBorder="1" applyProtection="1"/>
    <xf numFmtId="0" fontId="0" fillId="0" borderId="0" xfId="0" applyFont="1" applyProtection="1">
      <protection locked="0"/>
    </xf>
    <xf numFmtId="0" fontId="11" fillId="4" borderId="81" xfId="0" applyFont="1" applyFill="1" applyBorder="1" applyProtection="1"/>
    <xf numFmtId="0" fontId="23" fillId="14" borderId="82" xfId="0" applyFont="1" applyFill="1" applyBorder="1" applyAlignment="1" applyProtection="1">
      <alignment horizontal="center"/>
    </xf>
    <xf numFmtId="0" fontId="23" fillId="0" borderId="82" xfId="0" applyFont="1" applyBorder="1" applyProtection="1"/>
    <xf numFmtId="0" fontId="0" fillId="0" borderId="82" xfId="0" applyFont="1" applyBorder="1" applyProtection="1"/>
    <xf numFmtId="0" fontId="30" fillId="4" borderId="83" xfId="0" applyFont="1" applyFill="1" applyBorder="1" applyAlignment="1" applyProtection="1"/>
    <xf numFmtId="165" fontId="37" fillId="0" borderId="84" xfId="61" applyNumberFormat="1" applyFont="1" applyFill="1" applyBorder="1" applyAlignment="1" applyProtection="1">
      <alignment vertical="center"/>
    </xf>
    <xf numFmtId="0" fontId="30" fillId="4" borderId="84" xfId="0" applyFont="1" applyFill="1" applyBorder="1" applyAlignment="1" applyProtection="1">
      <alignment vertical="center"/>
    </xf>
    <xf numFmtId="166" fontId="32" fillId="5" borderId="84" xfId="61" applyNumberFormat="1" applyFont="1" applyBorder="1" applyAlignment="1" applyProtection="1">
      <alignment vertical="center"/>
    </xf>
    <xf numFmtId="166" fontId="37" fillId="0" borderId="84" xfId="61" applyNumberFormat="1" applyFont="1" applyFill="1" applyBorder="1" applyAlignment="1" applyProtection="1">
      <alignment vertical="center"/>
    </xf>
    <xf numFmtId="42" fontId="37" fillId="0" borderId="84" xfId="61" applyNumberFormat="1" applyFont="1" applyFill="1" applyBorder="1" applyAlignment="1" applyProtection="1">
      <alignment vertical="center"/>
    </xf>
    <xf numFmtId="164" fontId="28" fillId="4" borderId="84" xfId="0" applyNumberFormat="1" applyFont="1" applyFill="1" applyBorder="1" applyAlignment="1" applyProtection="1">
      <alignment vertical="center"/>
    </xf>
    <xf numFmtId="37" fontId="37" fillId="0" borderId="85" xfId="61" applyNumberFormat="1" applyFont="1" applyFill="1" applyBorder="1" applyAlignment="1" applyProtection="1">
      <alignment vertical="center"/>
    </xf>
    <xf numFmtId="0" fontId="46" fillId="16" borderId="57" xfId="0" applyFont="1" applyFill="1" applyBorder="1" applyAlignment="1" applyProtection="1">
      <alignment vertical="top" wrapText="1"/>
      <protection locked="0"/>
    </xf>
    <xf numFmtId="1" fontId="37" fillId="0" borderId="1" xfId="61" applyNumberFormat="1" applyFont="1" applyFill="1" applyBorder="1" applyAlignment="1" applyProtection="1">
      <alignment vertical="center"/>
    </xf>
    <xf numFmtId="0" fontId="28" fillId="0" borderId="0" xfId="0" applyFont="1" applyBorder="1" applyAlignment="1" applyProtection="1">
      <alignment horizontal="left" vertical="top" wrapText="1"/>
    </xf>
    <xf numFmtId="9" fontId="0" fillId="0" borderId="0" xfId="3" applyFont="1" applyAlignment="1" applyProtection="1">
      <alignment horizontal="center"/>
    </xf>
    <xf numFmtId="9" fontId="0" fillId="2" borderId="47" xfId="3" applyFont="1" applyFill="1" applyBorder="1" applyProtection="1"/>
    <xf numFmtId="0" fontId="48" fillId="0" borderId="0" xfId="0" applyFont="1" applyAlignment="1">
      <alignment horizontal="right"/>
    </xf>
    <xf numFmtId="0" fontId="48" fillId="0" borderId="0" xfId="0" applyFont="1" applyAlignment="1">
      <alignment horizontal="left"/>
    </xf>
    <xf numFmtId="0" fontId="28" fillId="0" borderId="0" xfId="0" applyFont="1" applyBorder="1" applyAlignment="1" applyProtection="1">
      <alignment horizontal="left" vertical="top" wrapText="1"/>
      <protection locked="0"/>
    </xf>
    <xf numFmtId="0" fontId="49" fillId="0" borderId="0" xfId="0" applyFont="1" applyBorder="1" applyAlignment="1" applyProtection="1">
      <alignment horizontal="left" indent="4"/>
    </xf>
    <xf numFmtId="0" fontId="0" fillId="0" borderId="1" xfId="0" applyFont="1" applyBorder="1" applyAlignment="1" applyProtection="1">
      <alignment vertical="center" wrapText="1"/>
    </xf>
    <xf numFmtId="0" fontId="50" fillId="0" borderId="26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horizontal="left" vertical="top" wrapText="1"/>
    </xf>
    <xf numFmtId="0" fontId="27" fillId="9" borderId="0" xfId="0" applyFont="1" applyFill="1" applyBorder="1" applyAlignment="1" applyProtection="1">
      <alignment horizontal="left" vertical="top" wrapText="1"/>
    </xf>
    <xf numFmtId="0" fontId="29" fillId="0" borderId="0" xfId="0" applyFont="1" applyAlignment="1" applyProtection="1">
      <alignment horizontal="left" wrapText="1"/>
    </xf>
    <xf numFmtId="0" fontId="46" fillId="16" borderId="58" xfId="0" applyFont="1" applyFill="1" applyBorder="1" applyAlignment="1" applyProtection="1">
      <alignment horizontal="center" vertical="top" wrapText="1"/>
      <protection locked="0"/>
    </xf>
    <xf numFmtId="0" fontId="46" fillId="16" borderId="59" xfId="0" applyFont="1" applyFill="1" applyBorder="1" applyAlignment="1" applyProtection="1">
      <alignment horizontal="center" vertical="top" wrapText="1"/>
      <protection locked="0"/>
    </xf>
    <xf numFmtId="0" fontId="46" fillId="16" borderId="60" xfId="0" applyFont="1" applyFill="1" applyBorder="1" applyAlignment="1" applyProtection="1">
      <alignment horizontal="center" vertical="top" wrapText="1"/>
      <protection locked="0"/>
    </xf>
    <xf numFmtId="0" fontId="28" fillId="0" borderId="61" xfId="0" applyFont="1" applyBorder="1" applyAlignment="1" applyProtection="1">
      <alignment horizontal="left" vertical="top" wrapText="1"/>
    </xf>
    <xf numFmtId="0" fontId="40" fillId="12" borderId="80" xfId="0" applyFont="1" applyFill="1" applyBorder="1" applyAlignment="1" applyProtection="1">
      <alignment horizontal="center"/>
    </xf>
    <xf numFmtId="0" fontId="40" fillId="11" borderId="80" xfId="0" applyFont="1" applyFill="1" applyBorder="1" applyAlignment="1" applyProtection="1">
      <alignment horizontal="center"/>
    </xf>
    <xf numFmtId="0" fontId="40" fillId="10" borderId="73" xfId="0" applyFont="1" applyFill="1" applyBorder="1" applyAlignment="1" applyProtection="1">
      <alignment horizontal="center" vertical="center"/>
    </xf>
    <xf numFmtId="0" fontId="40" fillId="10" borderId="74" xfId="0" applyFont="1" applyFill="1" applyBorder="1" applyAlignment="1" applyProtection="1">
      <alignment horizontal="center" vertical="center"/>
    </xf>
    <xf numFmtId="0" fontId="40" fillId="10" borderId="75" xfId="0" applyFont="1" applyFill="1" applyBorder="1" applyAlignment="1" applyProtection="1">
      <alignment horizontal="center" vertical="center"/>
    </xf>
    <xf numFmtId="0" fontId="40" fillId="10" borderId="76" xfId="0" applyFont="1" applyFill="1" applyBorder="1" applyAlignment="1" applyProtection="1">
      <alignment horizontal="center" vertical="center"/>
    </xf>
    <xf numFmtId="0" fontId="40" fillId="10" borderId="77" xfId="0" applyFont="1" applyFill="1" applyBorder="1" applyAlignment="1" applyProtection="1">
      <alignment horizontal="center" vertical="center"/>
    </xf>
    <xf numFmtId="0" fontId="40" fillId="10" borderId="78" xfId="0" applyFont="1" applyFill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50" xfId="0" applyFont="1" applyBorder="1" applyAlignment="1" applyProtection="1">
      <alignment horizontal="right" vertical="center"/>
    </xf>
    <xf numFmtId="0" fontId="44" fillId="0" borderId="0" xfId="0" applyFont="1" applyBorder="1" applyAlignment="1" applyProtection="1">
      <alignment horizontal="right"/>
    </xf>
    <xf numFmtId="0" fontId="44" fillId="0" borderId="50" xfId="0" applyFont="1" applyBorder="1" applyAlignment="1" applyProtection="1">
      <alignment horizontal="right"/>
    </xf>
    <xf numFmtId="0" fontId="40" fillId="11" borderId="79" xfId="0" applyFont="1" applyFill="1" applyBorder="1" applyAlignment="1" applyProtection="1">
      <alignment horizontal="center"/>
    </xf>
    <xf numFmtId="0" fontId="40" fillId="12" borderId="79" xfId="0" applyFont="1" applyFill="1" applyBorder="1" applyAlignment="1" applyProtection="1">
      <alignment horizontal="center"/>
    </xf>
    <xf numFmtId="0" fontId="11" fillId="13" borderId="17" xfId="4" applyFont="1" applyFill="1" applyBorder="1" applyAlignment="1" applyProtection="1">
      <alignment horizontal="center" vertical="center" wrapText="1"/>
    </xf>
    <xf numFmtId="0" fontId="11" fillId="13" borderId="16" xfId="4" applyFont="1" applyFill="1" applyBorder="1" applyAlignment="1" applyProtection="1">
      <alignment horizontal="center" vertical="center" wrapText="1"/>
    </xf>
    <xf numFmtId="0" fontId="39" fillId="3" borderId="33" xfId="4" applyFont="1" applyFill="1" applyBorder="1" applyAlignment="1" applyProtection="1">
      <alignment horizontal="left" vertical="center" wrapText="1"/>
    </xf>
    <xf numFmtId="0" fontId="39" fillId="3" borderId="35" xfId="4" applyFont="1" applyFill="1" applyBorder="1" applyAlignment="1" applyProtection="1">
      <alignment horizontal="left" vertical="center" wrapText="1"/>
    </xf>
    <xf numFmtId="0" fontId="39" fillId="3" borderId="12" xfId="4" applyFont="1" applyFill="1" applyBorder="1" applyAlignment="1" applyProtection="1">
      <alignment horizontal="center" vertical="center" wrapText="1"/>
    </xf>
    <xf numFmtId="0" fontId="39" fillId="3" borderId="34" xfId="4" applyFont="1" applyFill="1" applyBorder="1" applyAlignment="1" applyProtection="1">
      <alignment horizontal="center" vertical="center" wrapText="1"/>
    </xf>
    <xf numFmtId="0" fontId="39" fillId="3" borderId="14" xfId="4" applyFont="1" applyFill="1" applyBorder="1" applyAlignment="1" applyProtection="1">
      <alignment horizontal="center" vertical="center" wrapText="1"/>
    </xf>
    <xf numFmtId="0" fontId="39" fillId="3" borderId="36" xfId="4" applyFont="1" applyFill="1" applyBorder="1" applyAlignment="1" applyProtection="1">
      <alignment horizontal="center" vertical="center" wrapText="1"/>
    </xf>
    <xf numFmtId="49" fontId="39" fillId="3" borderId="17" xfId="4" applyNumberFormat="1" applyFont="1" applyFill="1" applyBorder="1" applyAlignment="1" applyProtection="1">
      <alignment horizontal="center" vertical="center" wrapText="1"/>
    </xf>
    <xf numFmtId="0" fontId="39" fillId="3" borderId="16" xfId="4" applyFont="1" applyFill="1" applyBorder="1" applyAlignment="1" applyProtection="1">
      <alignment horizontal="center" vertical="center" wrapText="1"/>
    </xf>
    <xf numFmtId="0" fontId="39" fillId="3" borderId="21" xfId="4" applyFont="1" applyFill="1" applyBorder="1" applyAlignment="1" applyProtection="1">
      <alignment horizontal="center" vertical="center" wrapText="1"/>
    </xf>
    <xf numFmtId="0" fontId="39" fillId="3" borderId="22" xfId="4" applyFont="1" applyFill="1" applyBorder="1" applyAlignment="1" applyProtection="1">
      <alignment horizontal="center" vertical="center" wrapText="1"/>
    </xf>
    <xf numFmtId="0" fontId="39" fillId="3" borderId="23" xfId="4" applyFont="1" applyFill="1" applyBorder="1" applyAlignment="1" applyProtection="1">
      <alignment horizontal="center" vertical="center" wrapText="1"/>
    </xf>
    <xf numFmtId="0" fontId="39" fillId="3" borderId="24" xfId="4" applyFont="1" applyFill="1" applyBorder="1" applyAlignment="1" applyProtection="1">
      <alignment horizontal="center" vertical="center" wrapText="1"/>
    </xf>
    <xf numFmtId="0" fontId="40" fillId="3" borderId="13" xfId="4" applyFont="1" applyFill="1" applyBorder="1" applyAlignment="1" applyProtection="1">
      <alignment horizontal="center" vertical="center" wrapText="1"/>
    </xf>
    <xf numFmtId="0" fontId="40" fillId="3" borderId="15" xfId="4" applyFont="1" applyFill="1" applyBorder="1" applyAlignment="1" applyProtection="1">
      <alignment horizontal="center" vertical="center" wrapText="1"/>
    </xf>
    <xf numFmtId="49" fontId="40" fillId="3" borderId="17" xfId="4" applyNumberFormat="1" applyFont="1" applyFill="1" applyBorder="1" applyAlignment="1" applyProtection="1">
      <alignment horizontal="center" vertical="center" wrapText="1"/>
    </xf>
    <xf numFmtId="0" fontId="40" fillId="3" borderId="16" xfId="4" applyFont="1" applyFill="1" applyBorder="1" applyAlignment="1" applyProtection="1">
      <alignment horizontal="center" vertical="center" wrapText="1"/>
    </xf>
    <xf numFmtId="0" fontId="40" fillId="3" borderId="17" xfId="4" applyNumberFormat="1" applyFont="1" applyFill="1" applyBorder="1" applyAlignment="1" applyProtection="1">
      <alignment horizontal="center" vertical="center" wrapText="1"/>
    </xf>
    <xf numFmtId="0" fontId="40" fillId="3" borderId="16" xfId="4" applyNumberFormat="1" applyFont="1" applyFill="1" applyBorder="1" applyAlignment="1" applyProtection="1">
      <alignment horizontal="center" vertical="center" wrapText="1"/>
    </xf>
    <xf numFmtId="0" fontId="41" fillId="0" borderId="52" xfId="0" applyFont="1" applyBorder="1" applyAlignment="1" applyProtection="1">
      <alignment horizontal="left" vertical="top" wrapText="1"/>
    </xf>
    <xf numFmtId="0" fontId="41" fillId="0" borderId="0" xfId="0" applyFont="1" applyAlignment="1" applyProtection="1">
      <alignment horizontal="left" vertical="top" wrapText="1"/>
    </xf>
    <xf numFmtId="164" fontId="28" fillId="0" borderId="1" xfId="2" applyNumberFormat="1" applyFont="1" applyFill="1" applyBorder="1" applyAlignment="1">
      <alignment horizontal="center"/>
    </xf>
    <xf numFmtId="0" fontId="20" fillId="0" borderId="0" xfId="5" applyFont="1" applyAlignment="1">
      <alignment horizontal="center"/>
    </xf>
    <xf numFmtId="0" fontId="0" fillId="0" borderId="54" xfId="0" applyFill="1" applyBorder="1"/>
    <xf numFmtId="0" fontId="0" fillId="0" borderId="0" xfId="0" applyFill="1" applyBorder="1"/>
    <xf numFmtId="0" fontId="0" fillId="0" borderId="55" xfId="0" applyFill="1" applyBorder="1"/>
    <xf numFmtId="0" fontId="32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164" fontId="32" fillId="4" borderId="1" xfId="0" applyNumberFormat="1" applyFont="1" applyFill="1" applyBorder="1" applyAlignment="1">
      <alignment horizontal="center" vertical="center"/>
    </xf>
    <xf numFmtId="164" fontId="28" fillId="0" borderId="1" xfId="2" applyNumberFormat="1" applyFont="1" applyFill="1" applyBorder="1" applyAlignment="1">
      <alignment horizontal="right" vertical="center"/>
    </xf>
    <xf numFmtId="164" fontId="28" fillId="0" borderId="6" xfId="2" applyNumberFormat="1" applyFont="1" applyFill="1" applyBorder="1" applyAlignment="1">
      <alignment vertical="center"/>
    </xf>
    <xf numFmtId="164" fontId="28" fillId="0" borderId="7" xfId="2" applyNumberFormat="1" applyFont="1" applyFill="1" applyBorder="1" applyAlignment="1">
      <alignment vertical="center"/>
    </xf>
    <xf numFmtId="164" fontId="28" fillId="0" borderId="1" xfId="2" applyNumberFormat="1" applyFont="1" applyFill="1" applyBorder="1" applyAlignment="1">
      <alignment horizontal="left" vertical="center"/>
    </xf>
    <xf numFmtId="0" fontId="32" fillId="3" borderId="6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" vertical="center"/>
    </xf>
  </cellXfs>
  <cellStyles count="63">
    <cellStyle name="40% - Accent5" xfId="62" builtinId="47"/>
    <cellStyle name="Accent5" xfId="61" builtinId="45"/>
    <cellStyle name="Comma" xfId="1" builtinId="3"/>
    <cellStyle name="Currency" xfId="2" builtinId="4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Hyperlink" xfId="5" builtinId="8"/>
    <cellStyle name="Normal" xfId="0" builtinId="0"/>
    <cellStyle name="Normal 2" xfId="4" xr:uid="{00000000-0005-0000-0000-000040000000}"/>
    <cellStyle name="Percent" xfId="3" builtinId="5"/>
  </cellStyles>
  <dxfs count="380"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DAF36"/>
      </font>
      <fill>
        <patternFill>
          <bgColor rgb="FF9DAF36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C0000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C000"/>
      <color rgb="FF9DAF36"/>
      <color rgb="FFFF00FF"/>
      <color rgb="FFC00000"/>
      <color rgb="FF808080"/>
      <color rgb="FFFFCC66"/>
      <color rgb="FF6B6665"/>
      <color rgb="FF4B798E"/>
      <color rgb="FFE5E2DC"/>
      <color rgb="FFE566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6B666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F4-7445-BB11-536E951EBEC8}"/>
            </c:ext>
          </c:extLst>
        </c:ser>
        <c:ser>
          <c:idx val="1"/>
          <c:order val="1"/>
          <c:spPr>
            <a:solidFill>
              <a:srgbClr val="4B798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F4-7445-BB11-536E951EBEC8}"/>
            </c:ext>
          </c:extLst>
        </c:ser>
        <c:ser>
          <c:idx val="3"/>
          <c:order val="2"/>
          <c:spPr>
            <a:solidFill>
              <a:srgbClr val="E5E2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F4-7445-BB11-536E951EBEC8}"/>
            </c:ext>
          </c:extLst>
        </c:ser>
        <c:ser>
          <c:idx val="5"/>
          <c:order val="3"/>
          <c:spPr>
            <a:solidFill>
              <a:srgbClr val="9DAF3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Inputs'!#REF!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Inputs'!#REF!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BF4-7445-BB11-536E951EB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7611520"/>
        <c:axId val="1237613568"/>
      </c:barChart>
      <c:catAx>
        <c:axId val="123761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237613568"/>
        <c:crosses val="autoZero"/>
        <c:auto val="1"/>
        <c:lblAlgn val="ctr"/>
        <c:lblOffset val="100"/>
        <c:noMultiLvlLbl val="0"/>
      </c:catAx>
      <c:valAx>
        <c:axId val="1237613568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23761152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622024091415199"/>
          <c:y val="0.83256561679789998"/>
          <c:w val="0.74862875099714599"/>
          <c:h val="0.13965660542432201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Direct Expenses 
MD Comp  </c:v>
          </c:tx>
          <c:spPr>
            <a:solidFill>
              <a:srgbClr val="6B666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2011</c:v>
              </c:pt>
              <c:pt idx="1">
                <c:v>2012</c:v>
              </c:pt>
              <c:pt idx="2">
                <c:v>2013 (annualized) </c:v>
              </c:pt>
            </c:strLit>
          </c:cat>
          <c:val>
            <c:numLit>
              <c:formatCode>General</c:formatCode>
              <c:ptCount val="3"/>
              <c:pt idx="0">
                <c:v>0.32424825743582314</c:v>
              </c:pt>
              <c:pt idx="1">
                <c:v>0.3380597303249237</c:v>
              </c:pt>
              <c:pt idx="2">
                <c:v>0.50439999625133436</c:v>
              </c:pt>
            </c:numLit>
          </c:val>
          <c:extLst>
            <c:ext xmlns:c16="http://schemas.microsoft.com/office/drawing/2014/chart" uri="{C3380CC4-5D6E-409C-BE32-E72D297353CC}">
              <c16:uniqueId val="{00000000-E321-5245-ABA6-797E45B143D7}"/>
            </c:ext>
          </c:extLst>
        </c:ser>
        <c:ser>
          <c:idx val="1"/>
          <c:order val="1"/>
          <c:tx>
            <c:v>Indirect Expenses 
Staffing Cost</c:v>
          </c:tx>
          <c:spPr>
            <a:solidFill>
              <a:srgbClr val="4B798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2011</c:v>
              </c:pt>
              <c:pt idx="1">
                <c:v>2012</c:v>
              </c:pt>
              <c:pt idx="2">
                <c:v>2013 (annualized) </c:v>
              </c:pt>
            </c:strLit>
          </c:cat>
          <c:val>
            <c:numLit>
              <c:formatCode>General</c:formatCode>
              <c:ptCount val="3"/>
              <c:pt idx="0">
                <c:v>0.55124041170882077</c:v>
              </c:pt>
              <c:pt idx="1">
                <c:v>0.54713904879650732</c:v>
              </c:pt>
              <c:pt idx="2">
                <c:v>0.3035328617398409</c:v>
              </c:pt>
            </c:numLit>
          </c:val>
          <c:extLst>
            <c:ext xmlns:c16="http://schemas.microsoft.com/office/drawing/2014/chart" uri="{C3380CC4-5D6E-409C-BE32-E72D297353CC}">
              <c16:uniqueId val="{00000001-E321-5245-ABA6-797E45B143D7}"/>
            </c:ext>
          </c:extLst>
        </c:ser>
        <c:ser>
          <c:idx val="3"/>
          <c:order val="2"/>
          <c:tx>
            <c:v>Indirect Expenses 
Overhead</c:v>
          </c:tx>
          <c:spPr>
            <a:solidFill>
              <a:srgbClr val="E5E2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2011</c:v>
              </c:pt>
              <c:pt idx="1">
                <c:v>2012</c:v>
              </c:pt>
              <c:pt idx="2">
                <c:v>2013 (annualized)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0.19769780813818263</c:v>
              </c:pt>
            </c:numLit>
          </c:val>
          <c:extLst>
            <c:ext xmlns:c16="http://schemas.microsoft.com/office/drawing/2014/chart" uri="{C3380CC4-5D6E-409C-BE32-E72D297353CC}">
              <c16:uniqueId val="{00000002-E321-5245-ABA6-797E45B143D7}"/>
            </c:ext>
          </c:extLst>
        </c:ser>
        <c:ser>
          <c:idx val="5"/>
          <c:order val="3"/>
          <c:tx>
            <c:v>Profit </c:v>
          </c:tx>
          <c:spPr>
            <a:solidFill>
              <a:srgbClr val="9DAF3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2011</c:v>
              </c:pt>
              <c:pt idx="1">
                <c:v>2012</c:v>
              </c:pt>
              <c:pt idx="2">
                <c:v>2013 (annualized) </c:v>
              </c:pt>
            </c:strLit>
          </c:cat>
          <c:val>
            <c:numLit>
              <c:formatCode>General</c:formatCode>
              <c:ptCount val="3"/>
              <c:pt idx="0">
                <c:v>0.12451133085535609</c:v>
              </c:pt>
              <c:pt idx="1">
                <c:v>0.11480122087856895</c:v>
              </c:pt>
              <c:pt idx="2">
                <c:v>-5.6306661293579301E-3</c:v>
              </c:pt>
            </c:numLit>
          </c:val>
          <c:extLst>
            <c:ext xmlns:c16="http://schemas.microsoft.com/office/drawing/2014/chart" uri="{C3380CC4-5D6E-409C-BE32-E72D297353CC}">
              <c16:uniqueId val="{00000003-E321-5245-ABA6-797E45B14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8928400"/>
        <c:axId val="1178930880"/>
      </c:barChart>
      <c:catAx>
        <c:axId val="117892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78930880"/>
        <c:crosses val="autoZero"/>
        <c:auto val="1"/>
        <c:lblAlgn val="ctr"/>
        <c:lblOffset val="100"/>
        <c:noMultiLvlLbl val="0"/>
      </c:catAx>
      <c:valAx>
        <c:axId val="117893088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7892840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622024091415199"/>
          <c:y val="0.83256561679789998"/>
          <c:w val="0.74862875099714599"/>
          <c:h val="0.13965660542432201"/>
        </c:manualLayout>
      </c:layout>
      <c:overlay val="0"/>
      <c:txPr>
        <a:bodyPr/>
        <a:lstStyle/>
        <a:p>
          <a:pPr>
            <a:defRPr sz="900" b="1"/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8482191578832E-2"/>
          <c:y val="2.8584970494568301E-2"/>
          <c:w val="0.93973100101854756"/>
          <c:h val="0.804004647281017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'Economic Model'!$R$23</c:f>
              <c:strCache>
                <c:ptCount val="1"/>
                <c:pt idx="0">
                  <c:v>Direct Expenses 
MD Comp 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'Economic Model'!$Q$24:$Q$27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'Economic Model'!$R$24:$R$27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F4-46BE-86C4-4A79BB405C0E}"/>
            </c:ext>
          </c:extLst>
        </c:ser>
        <c:ser>
          <c:idx val="1"/>
          <c:order val="1"/>
          <c:tx>
            <c:strRef>
              <c:f>'Economic Model'!$S$23</c:f>
              <c:strCache>
                <c:ptCount val="1"/>
                <c:pt idx="0">
                  <c:v>Indirect Expenses 
Staffing Cost</c:v>
                </c:pt>
              </c:strCache>
            </c:strRef>
          </c:tx>
          <c:spPr>
            <a:solidFill>
              <a:srgbClr val="4B798E"/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'Economic Model'!$Q$24:$Q$27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'Economic Model'!$S$24:$S$27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F4-46BE-86C4-4A79BB405C0E}"/>
            </c:ext>
          </c:extLst>
        </c:ser>
        <c:ser>
          <c:idx val="3"/>
          <c:order val="2"/>
          <c:tx>
            <c:strRef>
              <c:f>'Economic Model'!$T$23</c:f>
              <c:strCache>
                <c:ptCount val="1"/>
                <c:pt idx="0">
                  <c:v>Indirect Expenses 
Overhead</c:v>
                </c:pt>
              </c:strCache>
            </c:strRef>
          </c:tx>
          <c:spPr>
            <a:solidFill>
              <a:srgbClr val="E5E2DC"/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'Economic Model'!$Q$24:$Q$27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'Economic Model'!$T$24:$T$27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F4-46BE-86C4-4A79BB405C0E}"/>
            </c:ext>
          </c:extLst>
        </c:ser>
        <c:ser>
          <c:idx val="5"/>
          <c:order val="3"/>
          <c:tx>
            <c:strRef>
              <c:f>'Economic Model'!$U$23</c:f>
              <c:strCache>
                <c:ptCount val="1"/>
                <c:pt idx="0">
                  <c:v>Profit </c:v>
                </c:pt>
              </c:strCache>
            </c:strRef>
          </c:tx>
          <c:spPr>
            <a:solidFill>
              <a:srgbClr val="9DAF36"/>
            </a:solidFill>
            <a:ln>
              <a:noFill/>
            </a:ln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chemeClr val="tx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'Economic Model'!$Q$24:$Q$27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'Economic Model'!$U$24:$U$27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F4-46BE-86C4-4A79BB405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178928400"/>
        <c:axId val="1178930880"/>
      </c:barChart>
      <c:catAx>
        <c:axId val="117892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200" b="1">
                <a:latin typeface="Calibri" panose="020F0502020204030204" pitchFamily="34" charset="0"/>
              </a:defRPr>
            </a:pPr>
            <a:endParaRPr lang="en-US"/>
          </a:p>
        </c:txPr>
        <c:crossAx val="1178930880"/>
        <c:crosses val="autoZero"/>
        <c:auto val="1"/>
        <c:lblAlgn val="ctr"/>
        <c:lblOffset val="100"/>
        <c:noMultiLvlLbl val="0"/>
      </c:catAx>
      <c:valAx>
        <c:axId val="1178930880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b="1"/>
            </a:pPr>
            <a:endParaRPr lang="en-US"/>
          </a:p>
        </c:txPr>
        <c:crossAx val="117892840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12088259584045187"/>
          <c:y val="0.88306401234729381"/>
          <c:w val="0.74862875099714599"/>
          <c:h val="9.9789572815026012E-2"/>
        </c:manualLayout>
      </c:layout>
      <c:overlay val="0"/>
      <c:txPr>
        <a:bodyPr/>
        <a:lstStyle/>
        <a:p>
          <a:pPr>
            <a:defRPr sz="1200" b="1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24529315725301E-2"/>
          <c:y val="4.5655314757481941E-2"/>
          <c:w val="0.93380569074358055"/>
          <c:h val="0.7661248430902658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'Revenue Analysis'!$P$27</c:f>
              <c:strCache>
                <c:ptCount val="1"/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chemeClr val="bg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  <c:extLst xmlns:c15="http://schemas.microsoft.com/office/drawing/2012/chart"/>
            </c:strRef>
          </c:cat>
          <c:val>
            <c:numRef>
              <c:f>'Revenue Analysis'!$Q$27:$T$27</c:f>
              <c:numCache>
                <c:formatCode>0%</c:formatCode>
                <c:ptCount val="4"/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E6C5-4B0E-94C8-3188E647C915}"/>
            </c:ext>
          </c:extLst>
        </c:ser>
        <c:ser>
          <c:idx val="7"/>
          <c:order val="1"/>
          <c:tx>
            <c:strRef>
              <c:f>'Revenue Analysis'!$P$28</c:f>
              <c:strCache>
                <c:ptCount val="1"/>
                <c:pt idx="0">
                  <c:v>Fee-Based Assets under Management</c:v>
                </c:pt>
              </c:strCache>
            </c:strRef>
          </c:tx>
          <c:spPr>
            <a:solidFill>
              <a:srgbClr val="4B798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baseline="0">
                    <a:solidFill>
                      <a:schemeClr val="bg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  <c:extLst xmlns:c15="http://schemas.microsoft.com/office/drawing/2012/chart"/>
            </c:strRef>
          </c:cat>
          <c:val>
            <c:numRef>
              <c:f>'Revenue Analysis'!$Q$28:$T$28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E6C5-4B0E-94C8-3188E647C915}"/>
            </c:ext>
          </c:extLst>
        </c:ser>
        <c:ser>
          <c:idx val="5"/>
          <c:order val="2"/>
          <c:tx>
            <c:strRef>
              <c:f>'Revenue Analysis'!$P$29</c:f>
              <c:strCache>
                <c:ptCount val="1"/>
                <c:pt idx="0">
                  <c:v>Assets under Advisement</c:v>
                </c:pt>
              </c:strCache>
            </c:strRef>
          </c:tx>
          <c:spPr>
            <a:solidFill>
              <a:srgbClr val="9DAF3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baseline="0"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  <c:extLst xmlns:c15="http://schemas.microsoft.com/office/drawing/2012/chart"/>
            </c:strRef>
          </c:cat>
          <c:val>
            <c:numRef>
              <c:f>'Revenue Analysis'!$Q$29:$T$29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E6C5-4B0E-94C8-3188E647C915}"/>
            </c:ext>
          </c:extLst>
        </c:ser>
        <c:ser>
          <c:idx val="1"/>
          <c:order val="3"/>
          <c:tx>
            <c:strRef>
              <c:f>'Revenue Analysis'!$P$31</c:f>
              <c:strCache>
                <c:ptCount val="1"/>
                <c:pt idx="0">
                  <c:v>Securities Trails &amp; Commissions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bg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'Revenue Analysis'!$Q$31:$T$31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C5-4B0E-94C8-3188E647C915}"/>
            </c:ext>
          </c:extLst>
        </c:ser>
        <c:ser>
          <c:idx val="0"/>
          <c:order val="4"/>
          <c:tx>
            <c:strRef>
              <c:f>'Revenue Analysis'!$P$30</c:f>
              <c:strCache>
                <c:ptCount val="1"/>
                <c:pt idx="0">
                  <c:v>Financial Planning Fees (hourly or retainer)</c:v>
                </c:pt>
              </c:strCache>
            </c:strRef>
          </c:tx>
          <c:spPr>
            <a:solidFill>
              <a:srgbClr val="E5E2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solidFill>
                      <a:schemeClr val="tx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'Revenue Analysis'!$Q$30:$T$30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C5-4B0E-94C8-3188E647C915}"/>
            </c:ext>
          </c:extLst>
        </c:ser>
        <c:ser>
          <c:idx val="3"/>
          <c:order val="5"/>
          <c:tx>
            <c:strRef>
              <c:f>'Revenue Analysis'!$P$32</c:f>
              <c:strCache>
                <c:ptCount val="1"/>
                <c:pt idx="0">
                  <c:v>Insurance Trails &amp; Commissions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baseline="0"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'Revenue Analysis'!$Q$32:$T$32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C5-4B0E-94C8-3188E647C915}"/>
            </c:ext>
          </c:extLst>
        </c:ser>
        <c:ser>
          <c:idx val="2"/>
          <c:order val="6"/>
          <c:tx>
            <c:strRef>
              <c:f>'Revenue Analysis'!$P$33</c:f>
              <c:strCache>
                <c:ptCount val="1"/>
                <c:pt idx="0">
                  <c:v>Other1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baseline="0">
                    <a:solidFill>
                      <a:schemeClr val="tx1"/>
                    </a:solidFill>
                    <a:latin typeface="Calibri" panose="020F050202020403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'Revenue Analysis'!$Q$26:$T$26</c:f>
              <c:strCache>
                <c:ptCount val="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 (annualized) </c:v>
                </c:pt>
              </c:strCache>
            </c:strRef>
          </c:cat>
          <c:val>
            <c:numRef>
              <c:f>'Revenue Analysis'!$Q$33:$T$33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C5-4B0E-94C8-3188E647C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237669440"/>
        <c:axId val="1237672432"/>
        <c:extLst/>
      </c:barChart>
      <c:catAx>
        <c:axId val="12376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200" b="1">
                <a:latin typeface="Calibri" panose="020F0502020204030204" pitchFamily="34" charset="0"/>
              </a:defRPr>
            </a:pPr>
            <a:endParaRPr lang="en-US"/>
          </a:p>
        </c:txPr>
        <c:crossAx val="1237672432"/>
        <c:crosses val="autoZero"/>
        <c:auto val="1"/>
        <c:lblAlgn val="ctr"/>
        <c:lblOffset val="100"/>
        <c:noMultiLvlLbl val="0"/>
      </c:catAx>
      <c:valAx>
        <c:axId val="123767243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1200" b="1">
                <a:latin typeface="Calibri" panose="020F0502020204030204" pitchFamily="34" charset="0"/>
              </a:defRPr>
            </a:pPr>
            <a:endParaRPr lang="en-US"/>
          </a:p>
        </c:txPr>
        <c:crossAx val="1237669440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4220184513485843E-2"/>
          <c:y val="0.89625835900947159"/>
          <c:w val="0.96831565961170796"/>
          <c:h val="8.3451785918064583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" l="0.70000000000000195" r="0.70000000000000195" t="0.750000000000002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" dropStyle="combo" dx="16" fmlaLink="$T$15" fmlaRange="$T$6:$T$9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limitlessadviser.stephaniebogan.com/podcast-tool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37</xdr:row>
      <xdr:rowOff>0</xdr:rowOff>
    </xdr:from>
    <xdr:to>
      <xdr:col>11</xdr:col>
      <xdr:colOff>669925</xdr:colOff>
      <xdr:row>37</xdr:row>
      <xdr:rowOff>0</xdr:rowOff>
    </xdr:to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37</xdr:row>
      <xdr:rowOff>0</xdr:rowOff>
    </xdr:from>
    <xdr:to>
      <xdr:col>11</xdr:col>
      <xdr:colOff>669925</xdr:colOff>
      <xdr:row>37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368300</xdr:colOff>
      <xdr:row>8</xdr:row>
      <xdr:rowOff>63500</xdr:rowOff>
    </xdr:from>
    <xdr:to>
      <xdr:col>1</xdr:col>
      <xdr:colOff>2514600</xdr:colOff>
      <xdr:row>8</xdr:row>
      <xdr:rowOff>660400</xdr:rowOff>
    </xdr:to>
    <xdr:sp macro="" textlink="">
      <xdr:nvSpPr>
        <xdr:cNvPr id="2" name="Rounded Rectangle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1500" y="2413000"/>
          <a:ext cx="2146300" cy="596900"/>
        </a:xfrm>
        <a:prstGeom prst="roundRect">
          <a:avLst/>
        </a:prstGeom>
        <a:ln>
          <a:noFill/>
        </a:ln>
        <a:effectLst/>
        <a:scene3d>
          <a:camera prst="orthographicFront">
            <a:rot lat="0" lon="0" rev="0"/>
          </a:camera>
          <a:lightRig rig="contrasting" dir="t">
            <a:rot lat="0" lon="0" rev="7800000"/>
          </a:lightRig>
        </a:scene3d>
        <a:sp3d>
          <a:bevelT w="139700" h="139700"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Click</a:t>
          </a:r>
          <a:r>
            <a:rPr lang="en-US" sz="2400" baseline="0"/>
            <a:t> Here</a:t>
          </a:r>
          <a:endParaRPr 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47625</xdr:rowOff>
        </xdr:from>
        <xdr:to>
          <xdr:col>10</xdr:col>
          <xdr:colOff>1266825</xdr:colOff>
          <xdr:row>7</xdr:row>
          <xdr:rowOff>295275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42332</xdr:colOff>
      <xdr:row>9</xdr:row>
      <xdr:rowOff>123471</xdr:rowOff>
    </xdr:from>
    <xdr:to>
      <xdr:col>9</xdr:col>
      <xdr:colOff>698499</xdr:colOff>
      <xdr:row>31</xdr:row>
      <xdr:rowOff>56090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142877</xdr:colOff>
      <xdr:row>13</xdr:row>
      <xdr:rowOff>63499</xdr:rowOff>
    </xdr:from>
    <xdr:to>
      <xdr:col>12</xdr:col>
      <xdr:colOff>752475</xdr:colOff>
      <xdr:row>45</xdr:row>
      <xdr:rowOff>120649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I44"/>
  <sheetViews>
    <sheetView showGridLines="0" tabSelected="1" zoomScale="60" zoomScaleNormal="60" zoomScalePageLayoutView="90" workbookViewId="0">
      <selection activeCell="AD15" sqref="AD15"/>
    </sheetView>
  </sheetViews>
  <sheetFormatPr defaultColWidth="8.85546875" defaultRowHeight="15"/>
  <cols>
    <col min="1" max="1" width="2.7109375" style="36" customWidth="1"/>
    <col min="2" max="2" width="33.28515625" style="176" customWidth="1"/>
    <col min="3" max="3" width="0.85546875" style="10" customWidth="1"/>
    <col min="4" max="4" width="18" style="10" customWidth="1"/>
    <col min="5" max="5" width="0.85546875" style="10" customWidth="1"/>
    <col min="6" max="6" width="18" style="10" customWidth="1"/>
    <col min="7" max="7" width="0.85546875" style="10" customWidth="1"/>
    <col min="8" max="8" width="9.28515625" style="10" customWidth="1"/>
    <col min="9" max="9" width="0.85546875" style="10" customWidth="1"/>
    <col min="10" max="10" width="18" style="10" customWidth="1"/>
    <col min="11" max="11" width="0.85546875" style="10" customWidth="1"/>
    <col min="12" max="12" width="9.28515625" style="10" customWidth="1"/>
    <col min="13" max="13" width="0.85546875" style="10" customWidth="1"/>
    <col min="14" max="17" width="18" style="10" customWidth="1"/>
    <col min="18" max="18" width="0.85546875" style="10" customWidth="1"/>
    <col min="19" max="19" width="18" style="10" customWidth="1"/>
    <col min="20" max="20" width="0.85546875" style="10" customWidth="1"/>
    <col min="21" max="21" width="9.28515625" style="10" customWidth="1"/>
    <col min="22" max="22" width="2.85546875" style="10" customWidth="1"/>
    <col min="23" max="23" width="16" style="10" customWidth="1"/>
    <col min="24" max="24" width="18.7109375" style="10" hidden="1" customWidth="1"/>
    <col min="25" max="25" width="8.85546875" style="37" hidden="1" customWidth="1"/>
    <col min="26" max="28" width="8.85546875" style="276" hidden="1" customWidth="1"/>
    <col min="29" max="29" width="0" style="38" hidden="1" customWidth="1"/>
    <col min="30" max="33" width="8.85546875" style="38"/>
    <col min="34" max="35" width="8.85546875" style="37"/>
    <col min="36" max="16384" width="8.85546875" style="10"/>
  </cols>
  <sheetData>
    <row r="1" spans="1:35" ht="36" customHeight="1">
      <c r="B1" s="369" t="s">
        <v>55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</row>
    <row r="2" spans="1:35" ht="20.100000000000001" customHeight="1" thickBot="1">
      <c r="B2" s="368" t="s">
        <v>124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</row>
    <row r="3" spans="1:35" ht="36.75" customHeight="1">
      <c r="B3" s="367" t="s">
        <v>130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73"/>
      <c r="Q3" s="356">
        <v>2018</v>
      </c>
      <c r="R3" s="77"/>
      <c r="S3" s="370" t="s">
        <v>115</v>
      </c>
      <c r="T3" s="371"/>
      <c r="U3" s="372"/>
      <c r="X3" s="344" t="s">
        <v>128</v>
      </c>
      <c r="Y3" s="258"/>
      <c r="Z3" s="277">
        <v>2018</v>
      </c>
      <c r="AA3" s="278" t="s">
        <v>114</v>
      </c>
      <c r="AB3" s="279">
        <f>IF(S3=AA3,1,IF(S3=AA4,2,IF(S3=AA5,3,4)))</f>
        <v>2</v>
      </c>
    </row>
    <row r="4" spans="1:35" ht="21.75" customHeight="1">
      <c r="B4" s="367" t="s">
        <v>129</v>
      </c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X4" s="345">
        <f>IF('Inputs &amp; Historical'!AB3=1,4,IF('Inputs &amp; Historical'!AB3=2,2,IF('Inputs &amp; Historical'!AB3=3,(4/3),1)))</f>
        <v>2</v>
      </c>
      <c r="Y4" s="258"/>
      <c r="Z4" s="280">
        <v>2019</v>
      </c>
      <c r="AA4" s="281" t="s">
        <v>115</v>
      </c>
      <c r="AB4" s="282"/>
    </row>
    <row r="5" spans="1:35" ht="21.75" customHeight="1">
      <c r="B5" s="367" t="s">
        <v>60</v>
      </c>
      <c r="C5" s="367"/>
      <c r="D5" s="367"/>
      <c r="E5" s="367"/>
      <c r="F5" s="367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X5" s="346" t="s">
        <v>62</v>
      </c>
      <c r="Y5" s="258"/>
      <c r="Z5" s="280">
        <v>2020</v>
      </c>
      <c r="AA5" s="281" t="s">
        <v>116</v>
      </c>
      <c r="AB5" s="282"/>
    </row>
    <row r="6" spans="1:35" ht="18.75">
      <c r="B6" s="367" t="s">
        <v>61</v>
      </c>
      <c r="C6" s="367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X6" s="346" t="s">
        <v>63</v>
      </c>
      <c r="Y6" s="258"/>
      <c r="Z6" s="280">
        <v>2021</v>
      </c>
      <c r="AA6" s="281" t="s">
        <v>117</v>
      </c>
      <c r="AB6" s="282"/>
    </row>
    <row r="7" spans="1:35" ht="3" customHeight="1">
      <c r="B7" s="367"/>
      <c r="C7" s="367"/>
      <c r="D7" s="367"/>
      <c r="E7" s="367"/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X7" s="347"/>
      <c r="Y7" s="258"/>
      <c r="Z7" s="280">
        <v>2022</v>
      </c>
      <c r="AA7" s="281"/>
      <c r="AB7" s="282"/>
    </row>
    <row r="8" spans="1:35" ht="24" customHeight="1">
      <c r="B8" s="364" t="s">
        <v>144</v>
      </c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  <c r="P8" s="358"/>
      <c r="Q8" s="358"/>
      <c r="R8" s="358"/>
      <c r="S8" s="358"/>
      <c r="T8" s="358"/>
      <c r="U8" s="358"/>
      <c r="X8" s="347"/>
      <c r="Y8" s="258"/>
      <c r="Z8" s="280"/>
      <c r="AA8" s="281"/>
      <c r="AB8" s="282"/>
    </row>
    <row r="9" spans="1:35" ht="56.25" customHeight="1">
      <c r="B9" s="363"/>
      <c r="C9" s="363"/>
      <c r="D9" s="366" t="s">
        <v>145</v>
      </c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X9" s="347"/>
      <c r="Y9" s="258"/>
      <c r="Z9" s="280"/>
      <c r="AA9" s="281"/>
      <c r="AB9" s="282"/>
    </row>
    <row r="10" spans="1:35" s="65" customFormat="1" ht="20.100000000000001" customHeight="1">
      <c r="A10" s="69" t="s">
        <v>30</v>
      </c>
      <c r="B10" s="175" t="s">
        <v>36</v>
      </c>
      <c r="C10" s="62"/>
      <c r="D10" s="274">
        <f>Q3-3</f>
        <v>2015</v>
      </c>
      <c r="E10" s="86"/>
      <c r="F10" s="274">
        <f>Q3-2</f>
        <v>2016</v>
      </c>
      <c r="G10" s="86"/>
      <c r="H10" s="275" t="s">
        <v>20</v>
      </c>
      <c r="I10" s="86"/>
      <c r="J10" s="274">
        <f>Q3-1</f>
        <v>2017</v>
      </c>
      <c r="K10" s="62"/>
      <c r="L10" s="97" t="s">
        <v>20</v>
      </c>
      <c r="M10" s="62"/>
      <c r="N10" s="64" t="str">
        <f>Q3&amp;" Q1 YTD"</f>
        <v>2018 Q1 YTD</v>
      </c>
      <c r="O10" s="64" t="str">
        <f>Q3&amp;" Q2 YTD"</f>
        <v>2018 Q2 YTD</v>
      </c>
      <c r="P10" s="64" t="str">
        <f>Q3&amp;" Q3 YTD"</f>
        <v>2018 Q3 YTD</v>
      </c>
      <c r="Q10" s="64" t="str">
        <f>Q3&amp;" Q4 YTD"</f>
        <v>2018 Q4 YTD</v>
      </c>
      <c r="R10" s="63"/>
      <c r="S10" s="64" t="str">
        <f>Q3&amp;" Annualized"</f>
        <v>2018 Annualized</v>
      </c>
      <c r="T10" s="62"/>
      <c r="U10" s="98" t="s">
        <v>20</v>
      </c>
      <c r="X10" s="347"/>
      <c r="Y10" s="70"/>
      <c r="Z10" s="280">
        <v>2023</v>
      </c>
      <c r="AA10" s="283"/>
      <c r="AB10" s="284"/>
      <c r="AC10" s="71"/>
      <c r="AD10" s="71"/>
      <c r="AE10" s="71"/>
      <c r="AF10" s="71"/>
      <c r="AG10" s="71"/>
      <c r="AH10" s="70"/>
      <c r="AI10" s="70"/>
    </row>
    <row r="11" spans="1:35" s="65" customFormat="1" ht="23.25" customHeight="1">
      <c r="A11" s="69" t="s">
        <v>30</v>
      </c>
      <c r="B11" s="151" t="s">
        <v>10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7"/>
      <c r="X11" s="348" t="str">
        <f>Q3&amp;S3</f>
        <v>2018Q2 YTD</v>
      </c>
      <c r="Y11" s="70"/>
      <c r="Z11" s="280">
        <v>2024</v>
      </c>
      <c r="AA11" s="283"/>
      <c r="AB11" s="284"/>
      <c r="AC11" s="71"/>
      <c r="AD11" s="71"/>
      <c r="AE11" s="71"/>
      <c r="AF11" s="71"/>
      <c r="AG11" s="71"/>
      <c r="AH11" s="70"/>
      <c r="AI11" s="70"/>
    </row>
    <row r="12" spans="1:35" s="65" customFormat="1" ht="22.5" customHeight="1">
      <c r="A12" s="69" t="s">
        <v>28</v>
      </c>
      <c r="B12" s="179" t="s">
        <v>78</v>
      </c>
      <c r="C12" s="180"/>
      <c r="D12" s="296"/>
      <c r="E12" s="297"/>
      <c r="F12" s="296"/>
      <c r="G12" s="180"/>
      <c r="H12" s="182" t="str">
        <f>IFERROR((F12-D12)/D12,"*")</f>
        <v>*</v>
      </c>
      <c r="I12" s="180"/>
      <c r="J12" s="296"/>
      <c r="K12" s="180"/>
      <c r="L12" s="182" t="str">
        <f>IFERROR((J12-F12)/F12,"*")</f>
        <v>*</v>
      </c>
      <c r="M12" s="180"/>
      <c r="N12" s="296"/>
      <c r="O12" s="296"/>
      <c r="P12" s="296"/>
      <c r="Q12" s="296"/>
      <c r="R12" s="183">
        <v>1</v>
      </c>
      <c r="S12" s="198">
        <f ca="1">X12</f>
        <v>0</v>
      </c>
      <c r="T12" s="180"/>
      <c r="U12" s="184" t="str">
        <f ca="1">IFERROR((S12-J12)/J12,"*")</f>
        <v>*</v>
      </c>
      <c r="X12" s="349">
        <f ca="1">OFFSET($M12,0,$AB$3,1,1)</f>
        <v>0</v>
      </c>
      <c r="Y12" s="70"/>
      <c r="Z12" s="280">
        <v>2025</v>
      </c>
      <c r="AA12" s="283"/>
      <c r="AB12" s="284"/>
      <c r="AC12" s="71"/>
      <c r="AD12" s="71"/>
      <c r="AE12" s="71"/>
      <c r="AF12" s="71"/>
      <c r="AG12" s="71"/>
      <c r="AH12" s="70"/>
      <c r="AI12" s="70"/>
    </row>
    <row r="13" spans="1:35" s="65" customFormat="1" ht="22.5" customHeight="1">
      <c r="A13" s="69" t="s">
        <v>28</v>
      </c>
      <c r="B13" s="179" t="s">
        <v>79</v>
      </c>
      <c r="C13" s="185"/>
      <c r="D13" s="296"/>
      <c r="E13" s="298"/>
      <c r="F13" s="296"/>
      <c r="G13" s="185"/>
      <c r="H13" s="182" t="str">
        <f>IFERROR((F13-D13)/D13,"*")</f>
        <v>*</v>
      </c>
      <c r="I13" s="185"/>
      <c r="J13" s="296"/>
      <c r="K13" s="185"/>
      <c r="L13" s="182" t="str">
        <f>IFERROR((J13-F13)/F13,"*")</f>
        <v>*</v>
      </c>
      <c r="M13" s="185"/>
      <c r="N13" s="296"/>
      <c r="O13" s="296"/>
      <c r="P13" s="296"/>
      <c r="Q13" s="296"/>
      <c r="R13" s="186"/>
      <c r="S13" s="198">
        <f ca="1">X13</f>
        <v>0</v>
      </c>
      <c r="T13" s="185"/>
      <c r="U13" s="184" t="str">
        <f ca="1">IFERROR((S13-J13)/J13,"*")</f>
        <v>*</v>
      </c>
      <c r="X13" s="349">
        <f ca="1">OFFSET($M13,0,$AB$3,1,1)</f>
        <v>0</v>
      </c>
      <c r="Y13" s="70"/>
      <c r="Z13" s="280">
        <v>2026</v>
      </c>
      <c r="AA13" s="283"/>
      <c r="AB13" s="284"/>
      <c r="AC13" s="71"/>
      <c r="AD13" s="71"/>
      <c r="AE13" s="71"/>
      <c r="AF13" s="71"/>
      <c r="AG13" s="71"/>
      <c r="AH13" s="70"/>
      <c r="AI13" s="70"/>
    </row>
    <row r="14" spans="1:35" s="65" customFormat="1" ht="22.5" customHeight="1">
      <c r="A14" s="69" t="s">
        <v>28</v>
      </c>
      <c r="B14" s="179" t="s">
        <v>19</v>
      </c>
      <c r="C14" s="185"/>
      <c r="D14" s="296"/>
      <c r="E14" s="298"/>
      <c r="F14" s="296"/>
      <c r="G14" s="185"/>
      <c r="H14" s="182" t="str">
        <f>IFERROR((F14-D14)/D14,"*")</f>
        <v>*</v>
      </c>
      <c r="I14" s="185"/>
      <c r="J14" s="296"/>
      <c r="K14" s="185"/>
      <c r="L14" s="182" t="str">
        <f>IFERROR((J14-F14)/F14,"*")</f>
        <v>*</v>
      </c>
      <c r="M14" s="185"/>
      <c r="N14" s="296"/>
      <c r="O14" s="296"/>
      <c r="P14" s="296"/>
      <c r="Q14" s="296"/>
      <c r="R14" s="186"/>
      <c r="S14" s="198">
        <f ca="1">X14</f>
        <v>0</v>
      </c>
      <c r="T14" s="185"/>
      <c r="U14" s="184" t="str">
        <f ca="1">IFERROR((S14-J14)/J14,"*")</f>
        <v>*</v>
      </c>
      <c r="X14" s="349">
        <f ca="1">OFFSET($M14,0,$AB$3,1,1)</f>
        <v>0</v>
      </c>
      <c r="Y14" s="70"/>
      <c r="Z14" s="280">
        <v>2027</v>
      </c>
      <c r="AA14" s="283"/>
      <c r="AB14" s="284"/>
      <c r="AC14" s="71"/>
      <c r="AD14" s="71"/>
      <c r="AE14" s="71"/>
      <c r="AF14" s="71"/>
      <c r="AG14" s="71"/>
      <c r="AH14" s="70"/>
      <c r="AI14" s="70"/>
    </row>
    <row r="15" spans="1:35" s="65" customFormat="1" ht="23.25" customHeight="1">
      <c r="A15" s="69" t="s">
        <v>30</v>
      </c>
      <c r="B15" s="187" t="s">
        <v>0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9"/>
      <c r="X15" s="350"/>
      <c r="Y15" s="70"/>
      <c r="Z15" s="285">
        <v>2028</v>
      </c>
      <c r="AA15" s="286"/>
      <c r="AB15" s="287"/>
      <c r="AC15" s="71"/>
      <c r="AD15" s="71"/>
      <c r="AE15" s="71"/>
      <c r="AF15" s="71"/>
      <c r="AG15" s="71"/>
      <c r="AH15" s="70"/>
      <c r="AI15" s="70"/>
    </row>
    <row r="16" spans="1:35" s="65" customFormat="1" ht="25.5" customHeight="1">
      <c r="A16" s="72" t="s">
        <v>29</v>
      </c>
      <c r="B16" s="190" t="s">
        <v>69</v>
      </c>
      <c r="C16" s="185"/>
      <c r="D16" s="259">
        <f>IFERROR(SUM(D17:D22),"*")</f>
        <v>0</v>
      </c>
      <c r="E16" s="260"/>
      <c r="F16" s="259">
        <f>IFERROR(SUM(F17:F22),"*")</f>
        <v>0</v>
      </c>
      <c r="G16" s="185"/>
      <c r="H16" s="184" t="str">
        <f>IFERROR((F16-D16)/D16,"*")</f>
        <v>*</v>
      </c>
      <c r="I16" s="185"/>
      <c r="J16" s="259">
        <f>IFERROR(SUM(J17:J22),"*")</f>
        <v>0</v>
      </c>
      <c r="K16" s="185"/>
      <c r="L16" s="184" t="str">
        <f>IFERROR((J16-F16)/F16,"*")</f>
        <v>*</v>
      </c>
      <c r="M16" s="185"/>
      <c r="N16" s="259">
        <f>IFERROR(SUM(N17:N22),"*")</f>
        <v>0</v>
      </c>
      <c r="O16" s="259">
        <f>IFERROR(SUM(O17:O22),"*")</f>
        <v>0</v>
      </c>
      <c r="P16" s="259">
        <f>IFERROR(SUM(P17:P22),"*")</f>
        <v>0</v>
      </c>
      <c r="Q16" s="259">
        <f>IFERROR(SUM(Q17:Q22),"*")</f>
        <v>0</v>
      </c>
      <c r="R16" s="260"/>
      <c r="S16" s="259">
        <f ca="1">IFERROR(SUM(S17:S22),"*")</f>
        <v>0</v>
      </c>
      <c r="T16" s="185"/>
      <c r="U16" s="184" t="str">
        <f t="shared" ref="U16:U23" ca="1" si="0">IFERROR((S16-J16)/J16,"*")</f>
        <v>*</v>
      </c>
      <c r="V16" s="65" t="s">
        <v>16</v>
      </c>
      <c r="W16" s="312"/>
      <c r="X16" s="351">
        <f ca="1">IFERROR(SUM(X17:X22),"*")</f>
        <v>0</v>
      </c>
      <c r="Y16" s="70"/>
      <c r="Z16" s="288"/>
      <c r="AA16" s="288"/>
      <c r="AB16" s="288"/>
      <c r="AC16" s="71"/>
      <c r="AD16" s="71"/>
      <c r="AE16" s="71"/>
      <c r="AF16" s="71"/>
      <c r="AG16" s="71"/>
      <c r="AH16" s="70"/>
      <c r="AI16" s="70"/>
    </row>
    <row r="17" spans="1:35" s="65" customFormat="1" ht="35.1" customHeight="1">
      <c r="A17" s="72" t="s">
        <v>28</v>
      </c>
      <c r="B17" s="179" t="s">
        <v>38</v>
      </c>
      <c r="C17" s="185"/>
      <c r="D17" s="261"/>
      <c r="E17" s="260"/>
      <c r="F17" s="261"/>
      <c r="G17" s="185"/>
      <c r="H17" s="184" t="str">
        <f>IFERROR((F17-D17)/D17,"*")</f>
        <v>*</v>
      </c>
      <c r="I17" s="185"/>
      <c r="J17" s="261"/>
      <c r="K17" s="185"/>
      <c r="L17" s="184" t="str">
        <f t="shared" ref="L17:L23" si="1">IFERROR((J17-F17)/F17,"*")</f>
        <v>*</v>
      </c>
      <c r="M17" s="180"/>
      <c r="N17" s="261"/>
      <c r="O17" s="261"/>
      <c r="P17" s="261"/>
      <c r="Q17" s="261"/>
      <c r="R17" s="262"/>
      <c r="S17" s="263">
        <f t="shared" ref="S17:S23" ca="1" si="2">IFERROR(X17*$X$4,"*")</f>
        <v>0</v>
      </c>
      <c r="T17" s="185"/>
      <c r="U17" s="184" t="str">
        <f t="shared" ca="1" si="0"/>
        <v>*</v>
      </c>
      <c r="X17" s="352">
        <f t="shared" ref="X17:X23" ca="1" si="3">OFFSET($M17,0,$AB$3,1,1)</f>
        <v>0</v>
      </c>
      <c r="Y17" s="239"/>
      <c r="Z17" s="289"/>
      <c r="AA17" s="289"/>
      <c r="AB17" s="289"/>
      <c r="AC17" s="71"/>
      <c r="AD17" s="71"/>
      <c r="AE17" s="71"/>
      <c r="AF17" s="71"/>
      <c r="AG17" s="71"/>
      <c r="AH17" s="70"/>
      <c r="AI17" s="70"/>
    </row>
    <row r="18" spans="1:35" s="65" customFormat="1" ht="35.1" customHeight="1">
      <c r="A18" s="72" t="s">
        <v>28</v>
      </c>
      <c r="B18" s="179" t="s">
        <v>39</v>
      </c>
      <c r="C18" s="185"/>
      <c r="D18" s="261"/>
      <c r="E18" s="260"/>
      <c r="F18" s="261"/>
      <c r="G18" s="185"/>
      <c r="H18" s="184" t="str">
        <f t="shared" ref="H18:H23" si="4">IFERROR((F18-D18)/D18,"*")</f>
        <v>*</v>
      </c>
      <c r="I18" s="185"/>
      <c r="J18" s="261"/>
      <c r="K18" s="185"/>
      <c r="L18" s="184" t="str">
        <f t="shared" si="1"/>
        <v>*</v>
      </c>
      <c r="M18" s="180"/>
      <c r="N18" s="261"/>
      <c r="O18" s="261"/>
      <c r="P18" s="261"/>
      <c r="Q18" s="261"/>
      <c r="R18" s="262"/>
      <c r="S18" s="263">
        <f t="shared" ca="1" si="2"/>
        <v>0</v>
      </c>
      <c r="T18" s="185"/>
      <c r="U18" s="184" t="str">
        <f t="shared" ca="1" si="0"/>
        <v>*</v>
      </c>
      <c r="X18" s="352">
        <f t="shared" ca="1" si="3"/>
        <v>0</v>
      </c>
      <c r="Y18" s="239"/>
      <c r="Z18" s="289"/>
      <c r="AA18" s="289"/>
      <c r="AB18" s="289"/>
      <c r="AC18" s="71"/>
      <c r="AD18" s="71"/>
      <c r="AE18" s="71"/>
      <c r="AF18" s="71"/>
      <c r="AG18" s="71"/>
      <c r="AH18" s="70"/>
      <c r="AI18" s="70"/>
    </row>
    <row r="19" spans="1:35" s="65" customFormat="1" ht="35.1" customHeight="1">
      <c r="A19" s="72" t="s">
        <v>28</v>
      </c>
      <c r="B19" s="179" t="s">
        <v>25</v>
      </c>
      <c r="C19" s="185"/>
      <c r="D19" s="261"/>
      <c r="E19" s="260"/>
      <c r="F19" s="261"/>
      <c r="G19" s="185"/>
      <c r="H19" s="184" t="str">
        <f t="shared" si="4"/>
        <v>*</v>
      </c>
      <c r="I19" s="185"/>
      <c r="J19" s="261"/>
      <c r="K19" s="185"/>
      <c r="L19" s="184" t="str">
        <f t="shared" si="1"/>
        <v>*</v>
      </c>
      <c r="M19" s="180"/>
      <c r="N19" s="261"/>
      <c r="O19" s="261"/>
      <c r="P19" s="261"/>
      <c r="Q19" s="261"/>
      <c r="R19" s="262"/>
      <c r="S19" s="263">
        <f t="shared" ca="1" si="2"/>
        <v>0</v>
      </c>
      <c r="T19" s="185"/>
      <c r="U19" s="184" t="str">
        <f t="shared" ca="1" si="0"/>
        <v>*</v>
      </c>
      <c r="X19" s="352">
        <f t="shared" ca="1" si="3"/>
        <v>0</v>
      </c>
      <c r="Y19" s="239"/>
      <c r="Z19" s="289"/>
      <c r="AA19" s="289"/>
      <c r="AB19" s="289"/>
      <c r="AC19" s="71"/>
      <c r="AD19" s="71"/>
      <c r="AE19" s="71"/>
      <c r="AF19" s="71"/>
      <c r="AG19" s="71"/>
      <c r="AH19" s="70"/>
      <c r="AI19" s="70"/>
    </row>
    <row r="20" spans="1:35" s="65" customFormat="1" ht="35.1" customHeight="1">
      <c r="A20" s="72" t="s">
        <v>28</v>
      </c>
      <c r="B20" s="179" t="s">
        <v>40</v>
      </c>
      <c r="C20" s="185"/>
      <c r="D20" s="261"/>
      <c r="E20" s="260"/>
      <c r="F20" s="261"/>
      <c r="G20" s="185"/>
      <c r="H20" s="184" t="str">
        <f t="shared" si="4"/>
        <v>*</v>
      </c>
      <c r="I20" s="185"/>
      <c r="J20" s="261"/>
      <c r="K20" s="185"/>
      <c r="L20" s="184" t="str">
        <f t="shared" si="1"/>
        <v>*</v>
      </c>
      <c r="M20" s="180"/>
      <c r="N20" s="261"/>
      <c r="O20" s="261"/>
      <c r="P20" s="261"/>
      <c r="Q20" s="261"/>
      <c r="R20" s="262"/>
      <c r="S20" s="263">
        <f t="shared" ca="1" si="2"/>
        <v>0</v>
      </c>
      <c r="T20" s="185"/>
      <c r="U20" s="184" t="str">
        <f t="shared" ca="1" si="0"/>
        <v>*</v>
      </c>
      <c r="X20" s="352">
        <f t="shared" ca="1" si="3"/>
        <v>0</v>
      </c>
      <c r="Y20" s="82"/>
      <c r="Z20" s="289"/>
      <c r="AA20" s="289"/>
      <c r="AB20" s="289"/>
      <c r="AC20" s="71"/>
      <c r="AD20" s="71"/>
      <c r="AE20" s="71"/>
      <c r="AF20" s="71"/>
      <c r="AG20" s="71"/>
      <c r="AH20" s="70"/>
      <c r="AI20" s="70"/>
    </row>
    <row r="21" spans="1:35" s="65" customFormat="1" ht="35.1" customHeight="1">
      <c r="A21" s="72" t="s">
        <v>28</v>
      </c>
      <c r="B21" s="179" t="s">
        <v>64</v>
      </c>
      <c r="C21" s="185"/>
      <c r="D21" s="261"/>
      <c r="E21" s="260"/>
      <c r="F21" s="261"/>
      <c r="G21" s="185"/>
      <c r="H21" s="184" t="str">
        <f t="shared" si="4"/>
        <v>*</v>
      </c>
      <c r="I21" s="185"/>
      <c r="J21" s="261"/>
      <c r="K21" s="185"/>
      <c r="L21" s="184" t="str">
        <f t="shared" si="1"/>
        <v>*</v>
      </c>
      <c r="M21" s="180"/>
      <c r="N21" s="261"/>
      <c r="O21" s="261"/>
      <c r="P21" s="261"/>
      <c r="Q21" s="261"/>
      <c r="R21" s="262"/>
      <c r="S21" s="263">
        <f t="shared" ca="1" si="2"/>
        <v>0</v>
      </c>
      <c r="T21" s="185"/>
      <c r="U21" s="184" t="str">
        <f t="shared" ca="1" si="0"/>
        <v>*</v>
      </c>
      <c r="X21" s="352">
        <f t="shared" ca="1" si="3"/>
        <v>0</v>
      </c>
      <c r="Y21" s="239"/>
      <c r="Z21" s="289"/>
      <c r="AA21" s="289"/>
      <c r="AB21" s="289"/>
      <c r="AC21" s="71"/>
      <c r="AD21" s="71"/>
      <c r="AE21" s="71"/>
      <c r="AF21" s="71"/>
      <c r="AG21" s="71"/>
      <c r="AH21" s="70"/>
      <c r="AI21" s="70"/>
    </row>
    <row r="22" spans="1:35" s="65" customFormat="1" ht="34.5" customHeight="1">
      <c r="A22" s="72" t="s">
        <v>28</v>
      </c>
      <c r="B22" s="179" t="s">
        <v>41</v>
      </c>
      <c r="C22" s="185"/>
      <c r="D22" s="261"/>
      <c r="E22" s="260"/>
      <c r="F22" s="261"/>
      <c r="G22" s="185"/>
      <c r="H22" s="184" t="str">
        <f t="shared" si="4"/>
        <v>*</v>
      </c>
      <c r="I22" s="185"/>
      <c r="J22" s="261"/>
      <c r="K22" s="185"/>
      <c r="L22" s="184" t="str">
        <f t="shared" si="1"/>
        <v>*</v>
      </c>
      <c r="M22" s="180"/>
      <c r="N22" s="261"/>
      <c r="O22" s="261"/>
      <c r="P22" s="261"/>
      <c r="Q22" s="261"/>
      <c r="R22" s="262"/>
      <c r="S22" s="263">
        <f t="shared" ca="1" si="2"/>
        <v>0</v>
      </c>
      <c r="T22" s="185"/>
      <c r="U22" s="184" t="str">
        <f t="shared" ca="1" si="0"/>
        <v>*</v>
      </c>
      <c r="X22" s="352">
        <f t="shared" ca="1" si="3"/>
        <v>0</v>
      </c>
      <c r="Y22" s="239"/>
      <c r="Z22" s="289"/>
      <c r="AA22" s="289"/>
      <c r="AB22" s="289"/>
      <c r="AC22" s="71"/>
      <c r="AD22" s="71"/>
      <c r="AE22" s="71"/>
      <c r="AF22" s="71"/>
      <c r="AG22" s="71"/>
      <c r="AH22" s="70"/>
      <c r="AI22" s="70"/>
    </row>
    <row r="23" spans="1:35" s="65" customFormat="1" ht="37.5">
      <c r="A23" s="72" t="s">
        <v>28</v>
      </c>
      <c r="B23" s="190" t="s">
        <v>21</v>
      </c>
      <c r="C23" s="185"/>
      <c r="D23" s="261"/>
      <c r="E23" s="260"/>
      <c r="F23" s="261"/>
      <c r="G23" s="185"/>
      <c r="H23" s="184" t="str">
        <f t="shared" si="4"/>
        <v>*</v>
      </c>
      <c r="I23" s="185"/>
      <c r="J23" s="261"/>
      <c r="K23" s="185"/>
      <c r="L23" s="184" t="str">
        <f t="shared" si="1"/>
        <v>*</v>
      </c>
      <c r="M23" s="180"/>
      <c r="N23" s="261"/>
      <c r="O23" s="261"/>
      <c r="P23" s="261"/>
      <c r="Q23" s="261"/>
      <c r="R23" s="264"/>
      <c r="S23" s="263">
        <f t="shared" ca="1" si="2"/>
        <v>0</v>
      </c>
      <c r="T23" s="185"/>
      <c r="U23" s="184" t="str">
        <f t="shared" ca="1" si="0"/>
        <v>*</v>
      </c>
      <c r="V23" s="65" t="s">
        <v>16</v>
      </c>
      <c r="W23" s="312"/>
      <c r="X23" s="352">
        <f t="shared" ca="1" si="3"/>
        <v>0</v>
      </c>
      <c r="Y23" s="239"/>
      <c r="Z23" s="289"/>
      <c r="AA23" s="289"/>
      <c r="AB23" s="289"/>
      <c r="AC23" s="71"/>
      <c r="AD23" s="71"/>
      <c r="AE23" s="71"/>
      <c r="AF23" s="71"/>
      <c r="AG23" s="71"/>
      <c r="AH23" s="70"/>
      <c r="AI23" s="70"/>
    </row>
    <row r="24" spans="1:35" s="65" customFormat="1" ht="23.25" customHeight="1">
      <c r="A24" s="72" t="s">
        <v>30</v>
      </c>
      <c r="B24" s="187" t="s">
        <v>1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9"/>
      <c r="W24" s="312"/>
      <c r="X24" s="350"/>
      <c r="Z24" s="289"/>
      <c r="AA24" s="289"/>
      <c r="AB24" s="289"/>
      <c r="AC24" s="71"/>
      <c r="AD24" s="71"/>
      <c r="AE24" s="71"/>
      <c r="AF24" s="71"/>
      <c r="AG24" s="71"/>
      <c r="AH24" s="70"/>
      <c r="AI24" s="70"/>
    </row>
    <row r="25" spans="1:35" s="65" customFormat="1" ht="35.1" customHeight="1">
      <c r="A25" s="72" t="s">
        <v>29</v>
      </c>
      <c r="B25" s="190" t="s">
        <v>2</v>
      </c>
      <c r="C25" s="185"/>
      <c r="D25" s="259">
        <f>D27+D26</f>
        <v>0</v>
      </c>
      <c r="E25" s="265"/>
      <c r="F25" s="259">
        <f>F26+F27</f>
        <v>0</v>
      </c>
      <c r="G25" s="185"/>
      <c r="H25" s="184" t="str">
        <f t="shared" ref="H25:H29" si="5">IFERROR((F25-D25)/D25,"*")</f>
        <v>*</v>
      </c>
      <c r="I25" s="185"/>
      <c r="J25" s="259">
        <f>J26+J27</f>
        <v>0</v>
      </c>
      <c r="K25" s="185"/>
      <c r="L25" s="191" t="str">
        <f t="shared" ref="L25:L29" si="6">IFERROR((J25-F25)/F25,"*")</f>
        <v>*</v>
      </c>
      <c r="M25" s="185"/>
      <c r="N25" s="259">
        <f>N26+N27</f>
        <v>0</v>
      </c>
      <c r="O25" s="259">
        <f>O26+O27</f>
        <v>0</v>
      </c>
      <c r="P25" s="259">
        <f>P26+P27</f>
        <v>0</v>
      </c>
      <c r="Q25" s="259">
        <f>Q26+Q27</f>
        <v>0</v>
      </c>
      <c r="R25" s="260"/>
      <c r="S25" s="259">
        <f ca="1">IFERROR(SUM(S26:S27),"*")</f>
        <v>0</v>
      </c>
      <c r="T25" s="185"/>
      <c r="U25" s="184" t="str">
        <f t="shared" ref="U25:U29" ca="1" si="7">IFERROR((S25-J25)/J25,"*")</f>
        <v>*</v>
      </c>
      <c r="X25" s="351">
        <f ca="1">IFERROR(SUM(X26:X27),"*")</f>
        <v>0</v>
      </c>
      <c r="Y25" s="70"/>
      <c r="Z25" s="288"/>
      <c r="AA25" s="288"/>
      <c r="AB25" s="288"/>
      <c r="AC25" s="71"/>
      <c r="AD25" s="71"/>
      <c r="AE25" s="71"/>
      <c r="AF25" s="71"/>
      <c r="AG25" s="71"/>
      <c r="AH25" s="70"/>
      <c r="AI25" s="70"/>
    </row>
    <row r="26" spans="1:35" s="65" customFormat="1" ht="35.1" customHeight="1">
      <c r="A26" s="72" t="s">
        <v>28</v>
      </c>
      <c r="B26" s="365" t="s">
        <v>146</v>
      </c>
      <c r="C26" s="185"/>
      <c r="D26" s="266"/>
      <c r="E26" s="265"/>
      <c r="F26" s="266"/>
      <c r="G26" s="185"/>
      <c r="H26" s="184" t="str">
        <f t="shared" si="5"/>
        <v>*</v>
      </c>
      <c r="I26" s="185"/>
      <c r="J26" s="266"/>
      <c r="K26" s="185"/>
      <c r="L26" s="184" t="str">
        <f t="shared" si="6"/>
        <v>*</v>
      </c>
      <c r="M26" s="185"/>
      <c r="N26" s="293"/>
      <c r="O26" s="294"/>
      <c r="P26" s="294"/>
      <c r="Q26" s="293"/>
      <c r="R26" s="260"/>
      <c r="S26" s="263">
        <f ca="1">IFERROR(X26*$X$4,"*")</f>
        <v>0</v>
      </c>
      <c r="T26" s="185"/>
      <c r="U26" s="184" t="str">
        <f t="shared" ca="1" si="7"/>
        <v>*</v>
      </c>
      <c r="W26" s="299"/>
      <c r="X26" s="352">
        <f ca="1">OFFSET($M26,0,$AB$3,1,1)</f>
        <v>0</v>
      </c>
      <c r="Y26" s="70"/>
      <c r="Z26" s="288"/>
      <c r="AA26" s="288"/>
      <c r="AB26" s="288"/>
      <c r="AC26" s="71"/>
      <c r="AD26" s="71"/>
      <c r="AE26" s="71"/>
      <c r="AF26" s="71"/>
      <c r="AG26" s="71"/>
      <c r="AH26" s="70"/>
      <c r="AI26" s="70"/>
    </row>
    <row r="27" spans="1:35" s="65" customFormat="1" ht="35.1" customHeight="1">
      <c r="A27" s="72" t="s">
        <v>29</v>
      </c>
      <c r="B27" s="190" t="s">
        <v>5</v>
      </c>
      <c r="C27" s="185"/>
      <c r="D27" s="259">
        <f>IFERROR(D28+D29,"*")</f>
        <v>0</v>
      </c>
      <c r="E27" s="260"/>
      <c r="F27" s="259">
        <f>IFERROR(F28+F29,"*")</f>
        <v>0</v>
      </c>
      <c r="G27" s="185"/>
      <c r="H27" s="184" t="str">
        <f t="shared" si="5"/>
        <v>*</v>
      </c>
      <c r="I27" s="185"/>
      <c r="J27" s="259">
        <f>IFERROR(J28+J29,"*")</f>
        <v>0</v>
      </c>
      <c r="K27" s="185"/>
      <c r="L27" s="184" t="str">
        <f t="shared" si="6"/>
        <v>*</v>
      </c>
      <c r="M27" s="185"/>
      <c r="N27" s="295">
        <f>IFERROR(N28+N29,"*")</f>
        <v>0</v>
      </c>
      <c r="O27" s="295">
        <f t="shared" ref="O27:Q27" si="8">IFERROR(O28+O29,"*")</f>
        <v>0</v>
      </c>
      <c r="P27" s="295">
        <f t="shared" si="8"/>
        <v>0</v>
      </c>
      <c r="Q27" s="295">
        <f t="shared" si="8"/>
        <v>0</v>
      </c>
      <c r="R27" s="260"/>
      <c r="S27" s="259">
        <f ca="1">IFERROR(S28+S29,"*")</f>
        <v>0</v>
      </c>
      <c r="T27" s="185"/>
      <c r="U27" s="184" t="str">
        <f t="shared" ca="1" si="7"/>
        <v>*</v>
      </c>
      <c r="W27" s="299"/>
      <c r="X27" s="351">
        <f ca="1">IFERROR(X28+X29,"*")</f>
        <v>0</v>
      </c>
      <c r="Y27" s="70"/>
      <c r="Z27" s="288"/>
      <c r="AA27" s="288"/>
      <c r="AB27" s="288"/>
      <c r="AC27" s="71"/>
      <c r="AD27" s="71"/>
      <c r="AE27" s="71"/>
      <c r="AF27" s="71"/>
      <c r="AG27" s="71"/>
      <c r="AH27" s="70"/>
      <c r="AI27" s="70"/>
    </row>
    <row r="28" spans="1:35" s="65" customFormat="1" ht="34.5" customHeight="1">
      <c r="A28" s="72" t="s">
        <v>28</v>
      </c>
      <c r="B28" s="192" t="s">
        <v>22</v>
      </c>
      <c r="C28" s="193">
        <v>510017</v>
      </c>
      <c r="D28" s="266"/>
      <c r="E28" s="267"/>
      <c r="F28" s="266"/>
      <c r="G28" s="185"/>
      <c r="H28" s="184" t="str">
        <f t="shared" si="5"/>
        <v>*</v>
      </c>
      <c r="I28" s="185"/>
      <c r="J28" s="266"/>
      <c r="K28" s="185"/>
      <c r="L28" s="184" t="str">
        <f t="shared" si="6"/>
        <v>*</v>
      </c>
      <c r="M28" s="185"/>
      <c r="N28" s="293"/>
      <c r="O28" s="294"/>
      <c r="P28" s="294"/>
      <c r="Q28" s="293"/>
      <c r="R28" s="269"/>
      <c r="S28" s="263">
        <f ca="1">IFERROR(X28*$X$4,"*")</f>
        <v>0</v>
      </c>
      <c r="T28" s="185"/>
      <c r="U28" s="184" t="str">
        <f t="shared" ca="1" si="7"/>
        <v>*</v>
      </c>
      <c r="W28" s="299"/>
      <c r="X28" s="352">
        <f ca="1">OFFSET($M28,0,$AB$3,1,1)</f>
        <v>0</v>
      </c>
      <c r="Y28" s="70"/>
      <c r="Z28" s="288"/>
      <c r="AA28" s="288"/>
      <c r="AB28" s="288"/>
      <c r="AC28" s="71"/>
      <c r="AD28" s="71"/>
      <c r="AE28" s="71"/>
      <c r="AF28" s="71"/>
      <c r="AG28" s="71"/>
      <c r="AH28" s="70"/>
      <c r="AI28" s="70"/>
    </row>
    <row r="29" spans="1:35" s="65" customFormat="1" ht="36" customHeight="1">
      <c r="A29" s="72" t="s">
        <v>28</v>
      </c>
      <c r="B29" s="192" t="s">
        <v>6</v>
      </c>
      <c r="C29" s="185"/>
      <c r="D29" s="266"/>
      <c r="E29" s="268"/>
      <c r="F29" s="266"/>
      <c r="G29" s="185"/>
      <c r="H29" s="184" t="str">
        <f t="shared" si="5"/>
        <v>*</v>
      </c>
      <c r="I29" s="185"/>
      <c r="J29" s="266"/>
      <c r="K29" s="185"/>
      <c r="L29" s="196" t="str">
        <f t="shared" si="6"/>
        <v>*</v>
      </c>
      <c r="M29" s="185"/>
      <c r="N29" s="293"/>
      <c r="O29" s="294"/>
      <c r="P29" s="294"/>
      <c r="Q29" s="293"/>
      <c r="R29" s="269"/>
      <c r="S29" s="263">
        <f ca="1">IFERROR(X29*$X$4,"*")</f>
        <v>0</v>
      </c>
      <c r="T29" s="185"/>
      <c r="U29" s="184" t="str">
        <f t="shared" ca="1" si="7"/>
        <v>*</v>
      </c>
      <c r="W29" s="299"/>
      <c r="X29" s="352">
        <f ca="1">OFFSET($M29,0,$AB$3,1,1)</f>
        <v>0</v>
      </c>
      <c r="Y29" s="70"/>
      <c r="Z29" s="288"/>
      <c r="AA29" s="288"/>
      <c r="AB29" s="288"/>
      <c r="AC29" s="71"/>
      <c r="AD29" s="71"/>
      <c r="AE29" s="71"/>
      <c r="AF29" s="71"/>
      <c r="AG29" s="71"/>
      <c r="AH29" s="70"/>
      <c r="AI29" s="70"/>
    </row>
    <row r="30" spans="1:35" s="65" customFormat="1" ht="23.25" customHeight="1">
      <c r="A30" s="72" t="s">
        <v>30</v>
      </c>
      <c r="B30" s="187" t="s">
        <v>3</v>
      </c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9"/>
      <c r="X30" s="350"/>
      <c r="Y30" s="70"/>
      <c r="Z30" s="288"/>
      <c r="AA30" s="288"/>
      <c r="AB30" s="288"/>
      <c r="AC30" s="71"/>
      <c r="AD30" s="71"/>
      <c r="AE30" s="71"/>
      <c r="AF30" s="71"/>
      <c r="AG30" s="71"/>
      <c r="AH30" s="70"/>
      <c r="AI30" s="70"/>
    </row>
    <row r="31" spans="1:35" s="65" customFormat="1" ht="29.25" customHeight="1">
      <c r="A31" s="72" t="s">
        <v>29</v>
      </c>
      <c r="B31" s="190" t="s">
        <v>27</v>
      </c>
      <c r="C31" s="185"/>
      <c r="D31" s="197"/>
      <c r="E31" s="195"/>
      <c r="F31" s="197"/>
      <c r="G31" s="185"/>
      <c r="H31" s="184" t="str">
        <f t="shared" ref="H31" si="9">IFERROR((F31-D31)/D31,"*")</f>
        <v>*</v>
      </c>
      <c r="I31" s="185"/>
      <c r="J31" s="197"/>
      <c r="K31" s="185"/>
      <c r="L31" s="184" t="str">
        <f>IFERROR((J31-F31)/F31,"*")</f>
        <v>*</v>
      </c>
      <c r="M31" s="185"/>
      <c r="N31" s="291"/>
      <c r="O31" s="292"/>
      <c r="P31" s="292"/>
      <c r="Q31" s="291"/>
      <c r="R31" s="195"/>
      <c r="S31" s="198">
        <f ca="1">X31</f>
        <v>0</v>
      </c>
      <c r="T31" s="185"/>
      <c r="U31" s="184" t="str">
        <f t="shared" ref="U31:U32" ca="1" si="10">IFERROR((S31-J31)/J31,"*")</f>
        <v>*</v>
      </c>
      <c r="X31" s="349">
        <f ca="1">OFFSET($M31,0,$AB$3,1,1)</f>
        <v>0</v>
      </c>
      <c r="Y31" s="70"/>
      <c r="Z31" s="288"/>
      <c r="AA31" s="288"/>
      <c r="AB31" s="288"/>
      <c r="AC31" s="71"/>
      <c r="AD31" s="71"/>
      <c r="AE31" s="71"/>
      <c r="AF31" s="71"/>
      <c r="AG31" s="71"/>
      <c r="AH31" s="70"/>
      <c r="AI31" s="70"/>
    </row>
    <row r="32" spans="1:35" s="65" customFormat="1" ht="19.5" customHeight="1">
      <c r="A32" s="72" t="s">
        <v>29</v>
      </c>
      <c r="B32" s="190" t="s">
        <v>47</v>
      </c>
      <c r="C32" s="185"/>
      <c r="D32" s="197"/>
      <c r="E32" s="195"/>
      <c r="F32" s="197"/>
      <c r="G32" s="185"/>
      <c r="H32" s="184" t="str">
        <f t="shared" ref="H32" si="11">IFERROR((F32-D32)/D32,"*")</f>
        <v>*</v>
      </c>
      <c r="I32" s="185"/>
      <c r="J32" s="197"/>
      <c r="K32" s="185"/>
      <c r="L32" s="184" t="str">
        <f>IFERROR((J32-F32)/F32,"*")</f>
        <v>*</v>
      </c>
      <c r="M32" s="185"/>
      <c r="N32" s="291"/>
      <c r="O32" s="292"/>
      <c r="P32" s="292"/>
      <c r="Q32" s="291"/>
      <c r="R32" s="195"/>
      <c r="S32" s="198">
        <f ca="1">X32</f>
        <v>0</v>
      </c>
      <c r="T32" s="185"/>
      <c r="U32" s="184" t="str">
        <f t="shared" ca="1" si="10"/>
        <v>*</v>
      </c>
      <c r="X32" s="349">
        <f ca="1">OFFSET($M32,0,$AB$3,1,1)</f>
        <v>0</v>
      </c>
      <c r="Y32" s="70"/>
      <c r="Z32" s="288"/>
      <c r="AA32" s="288"/>
      <c r="AB32" s="288"/>
      <c r="AC32" s="71"/>
      <c r="AD32" s="71"/>
      <c r="AE32" s="71"/>
      <c r="AF32" s="71"/>
      <c r="AG32" s="71"/>
      <c r="AH32" s="70"/>
      <c r="AI32" s="70"/>
    </row>
    <row r="33" spans="1:35" s="65" customFormat="1" ht="23.25" customHeight="1">
      <c r="A33" s="72" t="s">
        <v>30</v>
      </c>
      <c r="B33" s="187" t="s">
        <v>11</v>
      </c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9"/>
      <c r="X33" s="350"/>
      <c r="Y33" s="70"/>
      <c r="Z33" s="288"/>
      <c r="AA33" s="288"/>
      <c r="AB33" s="288"/>
      <c r="AC33" s="71"/>
      <c r="AD33" s="71"/>
      <c r="AE33" s="71"/>
      <c r="AF33" s="71"/>
      <c r="AG33" s="71"/>
      <c r="AH33" s="70"/>
      <c r="AI33" s="70"/>
    </row>
    <row r="34" spans="1:35" s="65" customFormat="1" ht="18.75">
      <c r="A34" s="72" t="s">
        <v>28</v>
      </c>
      <c r="B34" s="190" t="s">
        <v>13</v>
      </c>
      <c r="C34" s="185"/>
      <c r="D34" s="270"/>
      <c r="E34" s="271"/>
      <c r="F34" s="270"/>
      <c r="G34" s="185"/>
      <c r="H34" s="184" t="str">
        <f>IFERROR((F34-D34)/D34,"*")</f>
        <v>*</v>
      </c>
      <c r="I34" s="185"/>
      <c r="J34" s="270"/>
      <c r="K34" s="185"/>
      <c r="L34" s="184" t="str">
        <f>IFERROR((J34-F34)/F34,"*")</f>
        <v>*</v>
      </c>
      <c r="M34" s="185"/>
      <c r="N34" s="272"/>
      <c r="O34" s="272"/>
      <c r="P34" s="272"/>
      <c r="Q34" s="272"/>
      <c r="R34" s="194">
        <v>68078015</v>
      </c>
      <c r="S34" s="273">
        <f ca="1">X34</f>
        <v>0</v>
      </c>
      <c r="T34" s="185"/>
      <c r="U34" s="184" t="str">
        <f ca="1">IFERROR((S34-J34)/J34,"*")</f>
        <v>*</v>
      </c>
      <c r="X34" s="353">
        <f ca="1">OFFSET($M34,0,$AB$3,1,1)</f>
        <v>0</v>
      </c>
      <c r="Y34" s="70"/>
      <c r="Z34" s="288"/>
      <c r="AA34" s="288"/>
      <c r="AB34" s="288"/>
      <c r="AC34" s="71"/>
      <c r="AD34" s="71"/>
      <c r="AE34" s="71"/>
      <c r="AF34" s="71"/>
      <c r="AG34" s="71"/>
      <c r="AH34" s="70"/>
      <c r="AI34" s="70"/>
    </row>
    <row r="35" spans="1:35" s="65" customFormat="1" ht="23.25" customHeight="1">
      <c r="A35" s="73" t="s">
        <v>30</v>
      </c>
      <c r="B35" s="187" t="s">
        <v>18</v>
      </c>
      <c r="C35" s="199"/>
      <c r="D35" s="200"/>
      <c r="E35" s="199"/>
      <c r="F35" s="200"/>
      <c r="G35" s="199"/>
      <c r="H35" s="201"/>
      <c r="I35" s="199"/>
      <c r="J35" s="200"/>
      <c r="K35" s="199"/>
      <c r="L35" s="201"/>
      <c r="M35" s="199"/>
      <c r="N35" s="200"/>
      <c r="O35" s="200"/>
      <c r="P35" s="200"/>
      <c r="Q35" s="200"/>
      <c r="R35" s="199"/>
      <c r="S35" s="202"/>
      <c r="T35" s="199"/>
      <c r="U35" s="203"/>
      <c r="X35" s="354"/>
      <c r="Y35" s="70"/>
      <c r="Z35" s="288"/>
      <c r="AA35" s="288"/>
      <c r="AB35" s="288"/>
      <c r="AC35" s="71"/>
      <c r="AD35" s="71"/>
      <c r="AE35" s="71"/>
      <c r="AF35" s="71"/>
      <c r="AG35" s="71"/>
      <c r="AH35" s="70"/>
      <c r="AI35" s="70"/>
    </row>
    <row r="36" spans="1:35" s="68" customFormat="1" ht="20.100000000000001" customHeight="1" thickBot="1">
      <c r="A36" s="72" t="s">
        <v>28</v>
      </c>
      <c r="B36" s="204" t="s">
        <v>132</v>
      </c>
      <c r="C36" s="205"/>
      <c r="D36" s="206"/>
      <c r="E36" s="207"/>
      <c r="F36" s="206"/>
      <c r="G36" s="207"/>
      <c r="H36" s="184" t="str">
        <f>IFERROR((F36-D36)/D36,"*")</f>
        <v>*</v>
      </c>
      <c r="I36" s="207"/>
      <c r="J36" s="206"/>
      <c r="K36" s="207"/>
      <c r="L36" s="184" t="str">
        <f>IFERROR((J36-F36)/F36,"*")</f>
        <v>*</v>
      </c>
      <c r="M36" s="207"/>
      <c r="N36" s="181"/>
      <c r="O36" s="181"/>
      <c r="P36" s="181"/>
      <c r="Q36" s="181"/>
      <c r="R36" s="207"/>
      <c r="S36" s="357">
        <f ca="1">IFERROR(X36*$X$4,"*")</f>
        <v>0</v>
      </c>
      <c r="T36" s="207"/>
      <c r="U36" s="184" t="str">
        <f ca="1">IFERROR((S36-J36)/J36,"*")</f>
        <v>*</v>
      </c>
      <c r="X36" s="355">
        <f ca="1">OFFSET($M36,0,$AB$3,1,1)</f>
        <v>0</v>
      </c>
      <c r="Y36" s="74"/>
      <c r="Z36" s="290"/>
      <c r="AA36" s="290"/>
      <c r="AB36" s="290"/>
      <c r="AC36" s="75"/>
      <c r="AD36" s="75"/>
      <c r="AE36" s="75"/>
      <c r="AF36" s="75"/>
      <c r="AG36" s="75"/>
      <c r="AH36" s="74"/>
      <c r="AI36" s="74"/>
    </row>
    <row r="37" spans="1:35" ht="18.75">
      <c r="B37" s="245" t="s">
        <v>77</v>
      </c>
      <c r="X37" s="68"/>
    </row>
    <row r="38" spans="1:35">
      <c r="B38" s="245" t="s">
        <v>131</v>
      </c>
      <c r="I38" s="10" t="s">
        <v>16</v>
      </c>
    </row>
    <row r="39" spans="1:35" ht="15.75">
      <c r="B39" s="362" t="s">
        <v>143</v>
      </c>
      <c r="C39" s="51"/>
      <c r="D39" s="51"/>
      <c r="E39" s="51"/>
      <c r="F39" s="51"/>
      <c r="G39" s="51"/>
      <c r="H39" s="51"/>
      <c r="J39" s="10" t="s">
        <v>16</v>
      </c>
    </row>
    <row r="40" spans="1:35">
      <c r="B40" s="177"/>
      <c r="C40" s="51"/>
      <c r="D40" s="241"/>
      <c r="E40" s="51"/>
      <c r="F40" s="241"/>
      <c r="G40" s="51"/>
      <c r="H40" s="51"/>
      <c r="J40" s="241"/>
    </row>
    <row r="41" spans="1:35">
      <c r="B41" s="178"/>
      <c r="C41" s="51"/>
      <c r="D41" s="300"/>
      <c r="E41" s="301"/>
      <c r="F41" s="300"/>
      <c r="G41" s="301"/>
      <c r="H41" s="301"/>
      <c r="I41" s="302"/>
      <c r="J41" s="300"/>
      <c r="K41" s="302"/>
      <c r="L41" s="302"/>
      <c r="M41" s="302"/>
      <c r="N41" s="300"/>
      <c r="O41" s="300"/>
      <c r="P41" s="300"/>
      <c r="Q41" s="300"/>
    </row>
    <row r="43" spans="1:35">
      <c r="J43" s="242"/>
    </row>
    <row r="44" spans="1:35">
      <c r="J44" s="243"/>
    </row>
  </sheetData>
  <mergeCells count="9">
    <mergeCell ref="D9:U9"/>
    <mergeCell ref="B7:U7"/>
    <mergeCell ref="B2:U2"/>
    <mergeCell ref="B1:U1"/>
    <mergeCell ref="B5:U5"/>
    <mergeCell ref="B6:U6"/>
    <mergeCell ref="B4:U4"/>
    <mergeCell ref="S3:U3"/>
    <mergeCell ref="B3:P3"/>
  </mergeCells>
  <dataValidations count="2">
    <dataValidation type="list" allowBlank="1" showInputMessage="1" showErrorMessage="1" sqref="Q3" xr:uid="{F7D246DB-4725-BD41-89F1-0FB289679307}">
      <formula1>$Z$3:$Z$15</formula1>
    </dataValidation>
    <dataValidation type="list" allowBlank="1" showInputMessage="1" showErrorMessage="1" sqref="S3:U3" xr:uid="{A0EFF2B3-E848-8546-85DD-A6DBCEFFFB0D}">
      <formula1>$AA$3:$AA$6</formula1>
    </dataValidation>
  </dataValidations>
  <printOptions horizontalCentered="1"/>
  <pageMargins left="0" right="0" top="0.25" bottom="0" header="0" footer="0.25"/>
  <pageSetup scale="58" orientation="landscape" horizontalDpi="4000" verticalDpi="4000" r:id="rId1"/>
  <headerFooter>
    <oddFooter>&amp;L&amp;"Helvetica,Regular"&amp;12&amp;K000000© Educe, Inc.&amp;C&amp;"Helvetica,Regular"&amp;12&amp;K000000&amp;P of &amp;N&amp;R&amp;"Calibri,Regular"&amp;K000000&amp;A</oddFooter>
  </headerFooter>
  <colBreaks count="1" manualBreakCount="1">
    <brk id="1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H64"/>
  <sheetViews>
    <sheetView showGridLines="0" zoomScale="80" zoomScaleNormal="80" zoomScalePageLayoutView="150" workbookViewId="0">
      <pane ySplit="8" topLeftCell="A9" activePane="bottomLeft" state="frozenSplit"/>
      <selection pane="bottomLeft" activeCell="J13" sqref="J13"/>
    </sheetView>
  </sheetViews>
  <sheetFormatPr defaultColWidth="8.85546875" defaultRowHeight="15"/>
  <cols>
    <col min="1" max="1" width="2.28515625" style="249" customWidth="1"/>
    <col min="2" max="2" width="44.7109375" style="10" customWidth="1"/>
    <col min="3" max="5" width="16.140625" style="10" customWidth="1"/>
    <col min="6" max="6" width="16.140625" style="45" customWidth="1"/>
    <col min="7" max="7" width="16.85546875" style="45" customWidth="1"/>
    <col min="8" max="8" width="4" style="39" customWidth="1"/>
    <col min="9" max="9" width="10.7109375" style="39" customWidth="1"/>
    <col min="10" max="10" width="16.7109375" style="45" customWidth="1"/>
    <col min="11" max="11" width="17.42578125" style="39" customWidth="1"/>
    <col min="12" max="12" width="4" style="39" customWidth="1"/>
    <col min="13" max="13" width="10.7109375" style="39" customWidth="1"/>
    <col min="14" max="14" width="1.7109375" style="46" customWidth="1"/>
    <col min="15" max="18" width="16.140625" style="45" hidden="1" customWidth="1"/>
    <col min="19" max="19" width="8.85546875" style="10" hidden="1" customWidth="1"/>
    <col min="20" max="20" width="12.42578125" style="10" hidden="1" customWidth="1"/>
    <col min="21" max="21" width="8.85546875" style="10" hidden="1" customWidth="1"/>
    <col min="22" max="23" width="8.85546875" style="10" customWidth="1"/>
    <col min="24" max="16384" width="8.85546875" style="10"/>
  </cols>
  <sheetData>
    <row r="1" spans="1:34" ht="45" customHeight="1">
      <c r="B1" s="85" t="s">
        <v>54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X1" s="37"/>
      <c r="Y1" s="38"/>
      <c r="Z1" s="38"/>
      <c r="AA1" s="38"/>
      <c r="AB1" s="38"/>
      <c r="AC1" s="38"/>
      <c r="AD1" s="38"/>
      <c r="AE1" s="38"/>
      <c r="AF1" s="38"/>
      <c r="AG1" s="37"/>
      <c r="AH1" s="37"/>
    </row>
    <row r="2" spans="1:34" ht="20.100000000000001" customHeight="1">
      <c r="B2" s="83" t="s">
        <v>124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1"/>
      <c r="O2" s="81"/>
      <c r="P2" s="81"/>
      <c r="Q2" s="81"/>
      <c r="R2" s="81"/>
      <c r="S2" s="81"/>
      <c r="T2" s="81"/>
      <c r="U2" s="81"/>
      <c r="X2" s="37"/>
      <c r="Y2" s="38"/>
      <c r="Z2" s="38"/>
      <c r="AA2" s="38"/>
      <c r="AB2" s="38"/>
      <c r="AC2" s="38"/>
      <c r="AD2" s="38"/>
      <c r="AE2" s="38"/>
      <c r="AF2" s="38"/>
      <c r="AG2" s="37"/>
      <c r="AH2" s="37"/>
    </row>
    <row r="3" spans="1:34" ht="18.95" customHeight="1">
      <c r="B3" s="84" t="s">
        <v>58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77"/>
      <c r="O3" s="77"/>
      <c r="P3" s="77"/>
      <c r="Q3" s="77"/>
      <c r="R3" s="77"/>
      <c r="S3" s="77"/>
      <c r="T3" s="77"/>
      <c r="U3" s="77"/>
      <c r="X3" s="37"/>
      <c r="Y3" s="38"/>
      <c r="Z3" s="38"/>
      <c r="AA3" s="38"/>
      <c r="AB3" s="38"/>
      <c r="AC3" s="38"/>
      <c r="AD3" s="38"/>
      <c r="AE3" s="38"/>
      <c r="AF3" s="38"/>
      <c r="AG3" s="37"/>
      <c r="AH3" s="37"/>
    </row>
    <row r="4" spans="1:34" ht="18.95" customHeight="1">
      <c r="B4" s="84" t="s">
        <v>50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77"/>
      <c r="O4" s="77"/>
      <c r="P4" s="77"/>
      <c r="Q4" s="77"/>
      <c r="R4" s="77"/>
      <c r="S4" s="77"/>
      <c r="T4" s="77"/>
      <c r="U4" s="77"/>
      <c r="X4" s="37"/>
      <c r="Y4" s="38"/>
      <c r="Z4" s="38"/>
      <c r="AA4" s="38"/>
      <c r="AB4" s="38"/>
      <c r="AC4" s="38"/>
      <c r="AD4" s="38"/>
      <c r="AE4" s="38"/>
      <c r="AF4" s="38"/>
      <c r="AG4" s="37"/>
      <c r="AH4" s="37"/>
    </row>
    <row r="5" spans="1:34" ht="18.95" customHeight="1">
      <c r="B5" s="84" t="s">
        <v>51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77"/>
      <c r="O5" s="77"/>
      <c r="P5" s="77"/>
      <c r="Q5" s="77"/>
      <c r="R5" s="77"/>
      <c r="S5" s="77"/>
      <c r="T5" s="77"/>
      <c r="U5" s="77"/>
      <c r="X5" s="37"/>
      <c r="Y5" s="38"/>
      <c r="Z5" s="38"/>
      <c r="AA5" s="38"/>
      <c r="AB5" s="38"/>
      <c r="AC5" s="38"/>
      <c r="AD5" s="38"/>
      <c r="AE5" s="38"/>
      <c r="AF5" s="38"/>
      <c r="AG5" s="37"/>
      <c r="AH5" s="37"/>
    </row>
    <row r="6" spans="1:34" ht="6.95" customHeight="1"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 t="s">
        <v>57</v>
      </c>
      <c r="U6" s="77"/>
      <c r="X6" s="37"/>
      <c r="Y6" s="38"/>
      <c r="Z6" s="38"/>
      <c r="AA6" s="38"/>
      <c r="AB6" s="38"/>
      <c r="AC6" s="38"/>
      <c r="AD6" s="38"/>
      <c r="AE6" s="38"/>
      <c r="AF6" s="38"/>
      <c r="AG6" s="37"/>
      <c r="AH6" s="37"/>
    </row>
    <row r="7" spans="1:34" ht="30.95" customHeight="1">
      <c r="B7" s="390" t="s">
        <v>14</v>
      </c>
      <c r="C7" s="396">
        <f>'Inputs &amp; Historical'!D10</f>
        <v>2015</v>
      </c>
      <c r="D7" s="396">
        <f>'Inputs &amp; Historical'!F10</f>
        <v>2016</v>
      </c>
      <c r="E7" s="396">
        <f>'Inputs &amp; Historical'!J10</f>
        <v>2017</v>
      </c>
      <c r="F7" s="406" t="str">
        <f>E7+1&amp;" Annualized"</f>
        <v>2018 Annualized</v>
      </c>
      <c r="G7" s="404" t="s">
        <v>15</v>
      </c>
      <c r="H7" s="398" t="s">
        <v>52</v>
      </c>
      <c r="I7" s="399"/>
      <c r="J7" s="402" t="s">
        <v>34</v>
      </c>
      <c r="K7" s="99" t="s">
        <v>37</v>
      </c>
      <c r="L7" s="392" t="s">
        <v>53</v>
      </c>
      <c r="M7" s="393"/>
      <c r="O7" s="388" t="s">
        <v>45</v>
      </c>
      <c r="P7" s="388" t="s">
        <v>42</v>
      </c>
      <c r="Q7" s="388" t="s">
        <v>43</v>
      </c>
      <c r="R7" s="388" t="s">
        <v>44</v>
      </c>
      <c r="T7" s="10" t="s">
        <v>56</v>
      </c>
    </row>
    <row r="8" spans="1:34" ht="26.1" customHeight="1">
      <c r="B8" s="391"/>
      <c r="C8" s="397"/>
      <c r="D8" s="397"/>
      <c r="E8" s="397"/>
      <c r="F8" s="407"/>
      <c r="G8" s="405"/>
      <c r="H8" s="400"/>
      <c r="I8" s="401"/>
      <c r="J8" s="403"/>
      <c r="K8" s="100"/>
      <c r="L8" s="394"/>
      <c r="M8" s="395"/>
      <c r="O8" s="389"/>
      <c r="P8" s="389"/>
      <c r="Q8" s="389"/>
      <c r="R8" s="389" t="s">
        <v>44</v>
      </c>
      <c r="T8" s="10" t="s">
        <v>43</v>
      </c>
    </row>
    <row r="9" spans="1:34" ht="18" customHeight="1">
      <c r="B9" s="101" t="s">
        <v>75</v>
      </c>
      <c r="C9" s="102"/>
      <c r="D9" s="102"/>
      <c r="E9" s="102"/>
      <c r="F9" s="103"/>
      <c r="G9" s="104"/>
      <c r="H9" s="104"/>
      <c r="I9" s="104"/>
      <c r="J9" s="104"/>
      <c r="K9" s="102"/>
      <c r="L9" s="104"/>
      <c r="M9" s="105"/>
      <c r="O9" s="76"/>
      <c r="P9" s="76"/>
      <c r="Q9" s="76"/>
      <c r="R9" s="76"/>
      <c r="T9" s="10" t="s">
        <v>44</v>
      </c>
    </row>
    <row r="10" spans="1:34" ht="15.95" customHeight="1">
      <c r="A10" s="249" t="s">
        <v>73</v>
      </c>
      <c r="B10" s="244" t="s">
        <v>76</v>
      </c>
      <c r="C10" s="313">
        <f>SUM('Inputs &amp; Historical'!D12:D13)</f>
        <v>0</v>
      </c>
      <c r="D10" s="313">
        <f>SUM('Inputs &amp; Historical'!F12:F13)</f>
        <v>0</v>
      </c>
      <c r="E10" s="313">
        <f>SUM('Inputs &amp; Historical'!J12:J13)</f>
        <v>0</v>
      </c>
      <c r="F10" s="107">
        <f ca="1">IFERROR(SUM('Inputs &amp; Historical'!S12:S13),"*")</f>
        <v>0</v>
      </c>
      <c r="G10" s="332"/>
      <c r="H10" s="342"/>
      <c r="I10" s="108" t="str">
        <f ca="1">IFERROR(F10/G10,"*")</f>
        <v>*</v>
      </c>
      <c r="J10" s="332"/>
      <c r="K10" s="106">
        <f ca="1">OFFSET(N10,0,$T$15,1,1)</f>
        <v>2</v>
      </c>
      <c r="L10" s="342"/>
      <c r="M10" s="109">
        <f ca="1">IFERROR(F10/K10,"*")</f>
        <v>0</v>
      </c>
      <c r="N10" s="47"/>
      <c r="O10" s="50">
        <v>1</v>
      </c>
      <c r="P10" s="50">
        <v>1</v>
      </c>
      <c r="Q10" s="50">
        <v>2</v>
      </c>
      <c r="R10" s="50">
        <v>6</v>
      </c>
    </row>
    <row r="11" spans="1:34" ht="15.95" customHeight="1">
      <c r="A11" s="249" t="s">
        <v>73</v>
      </c>
      <c r="B11" s="244" t="s">
        <v>74</v>
      </c>
      <c r="C11" s="314">
        <f>IFERROR(SUM('Inputs &amp; Historical'!D12:D14),"*")</f>
        <v>0</v>
      </c>
      <c r="D11" s="314">
        <f>IFERROR(SUM('Inputs &amp; Historical'!F12:F14),"*")</f>
        <v>0</v>
      </c>
      <c r="E11" s="314">
        <f>IFERROR(SUM('Inputs &amp; Historical'!J12:J14),"*")</f>
        <v>0</v>
      </c>
      <c r="F11" s="107">
        <f ca="1">IFERROR(SUM('Inputs &amp; Historical'!S12:S14),"*")</f>
        <v>0</v>
      </c>
      <c r="G11" s="332"/>
      <c r="H11" s="342"/>
      <c r="I11" s="110" t="str">
        <f ca="1">IFERROR(F11/G11,"*")</f>
        <v>*</v>
      </c>
      <c r="J11" s="332"/>
      <c r="K11" s="106">
        <f ca="1">OFFSET(N11,0,$T$15,1,1)</f>
        <v>3.7</v>
      </c>
      <c r="L11" s="342"/>
      <c r="M11" s="109">
        <f ca="1">IFERROR(F11/K11,"*")</f>
        <v>0</v>
      </c>
      <c r="O11" s="50">
        <v>1</v>
      </c>
      <c r="P11" s="50">
        <v>2</v>
      </c>
      <c r="Q11" s="50">
        <v>3.7</v>
      </c>
      <c r="R11" s="50">
        <v>11.8</v>
      </c>
    </row>
    <row r="12" spans="1:34" ht="15.95" customHeight="1">
      <c r="B12" s="101" t="s">
        <v>103</v>
      </c>
      <c r="C12" s="315"/>
      <c r="D12" s="315"/>
      <c r="E12" s="315"/>
      <c r="F12" s="112"/>
      <c r="G12" s="113"/>
      <c r="H12" s="113"/>
      <c r="I12" s="113"/>
      <c r="J12" s="113"/>
      <c r="K12" s="111"/>
      <c r="L12" s="113"/>
      <c r="M12" s="114"/>
      <c r="O12" s="91"/>
      <c r="P12" s="91"/>
      <c r="Q12" s="91"/>
      <c r="R12" s="91"/>
    </row>
    <row r="13" spans="1:34" ht="15.95" customHeight="1">
      <c r="A13" s="249" t="s">
        <v>71</v>
      </c>
      <c r="B13" s="244" t="s">
        <v>80</v>
      </c>
      <c r="C13" s="316">
        <f>IFERROR('Inputs &amp; Historical'!D16,"*")</f>
        <v>0</v>
      </c>
      <c r="D13" s="316">
        <f>IFERROR('Inputs &amp; Historical'!F16,"*")</f>
        <v>0</v>
      </c>
      <c r="E13" s="316">
        <f>IFERROR('Inputs &amp; Historical'!J16,"*")</f>
        <v>0</v>
      </c>
      <c r="F13" s="116">
        <f ca="1">'Inputs &amp; Historical'!S16</f>
        <v>0</v>
      </c>
      <c r="G13" s="117"/>
      <c r="H13" s="342"/>
      <c r="I13" s="110" t="str">
        <f t="shared" ref="I13:I22" ca="1" si="0">IFERROR(F13/G13,"*")</f>
        <v>*</v>
      </c>
      <c r="J13" s="118"/>
      <c r="K13" s="119">
        <f t="shared" ref="K13:K22" ca="1" si="1">OFFSET(N13,0,$T$15,1,1)</f>
        <v>728353</v>
      </c>
      <c r="L13" s="342"/>
      <c r="M13" s="109">
        <f t="shared" ref="M13:M22" ca="1" si="2">IFERROR(F13/K13,"*")</f>
        <v>0</v>
      </c>
      <c r="O13" s="333">
        <v>183001</v>
      </c>
      <c r="P13" s="333">
        <v>382673</v>
      </c>
      <c r="Q13" s="333">
        <v>728353</v>
      </c>
      <c r="R13" s="333">
        <v>5479803</v>
      </c>
    </row>
    <row r="14" spans="1:34" ht="15.95" customHeight="1">
      <c r="A14" s="249" t="s">
        <v>71</v>
      </c>
      <c r="B14" s="125" t="s">
        <v>2</v>
      </c>
      <c r="C14" s="317">
        <f>'Inputs &amp; Historical'!D25</f>
        <v>0</v>
      </c>
      <c r="D14" s="317">
        <f>'Inputs &amp; Historical'!F25</f>
        <v>0</v>
      </c>
      <c r="E14" s="317">
        <f>'Inputs &amp; Historical'!J25</f>
        <v>0</v>
      </c>
      <c r="F14" s="126">
        <f ca="1">'Inputs &amp; Historical'!S25</f>
        <v>0</v>
      </c>
      <c r="G14" s="127">
        <f>IFERROR(G15+G17,"*")</f>
        <v>0</v>
      </c>
      <c r="H14" s="342"/>
      <c r="I14" s="110" t="str">
        <f t="shared" ca="1" si="0"/>
        <v>*</v>
      </c>
      <c r="J14" s="127">
        <f>+J15+J17</f>
        <v>0</v>
      </c>
      <c r="K14" s="119">
        <f t="shared" ca="1" si="1"/>
        <v>518833</v>
      </c>
      <c r="L14" s="342"/>
      <c r="M14" s="109">
        <f t="shared" ca="1" si="2"/>
        <v>0</v>
      </c>
      <c r="O14" s="333">
        <f>O15+O17</f>
        <v>143282</v>
      </c>
      <c r="P14" s="333">
        <f>P15+P17</f>
        <v>267871.40000000002</v>
      </c>
      <c r="Q14" s="333">
        <f>Q15+Q17</f>
        <v>518833</v>
      </c>
      <c r="R14" s="333">
        <f>R15+R17</f>
        <v>4136677</v>
      </c>
      <c r="T14" s="48"/>
    </row>
    <row r="15" spans="1:34" ht="15.95" customHeight="1">
      <c r="A15" s="249" t="s">
        <v>71</v>
      </c>
      <c r="B15" s="250" t="s">
        <v>85</v>
      </c>
      <c r="C15" s="317">
        <f>'Inputs &amp; Historical'!D26</f>
        <v>0</v>
      </c>
      <c r="D15" s="317">
        <f>'Inputs &amp; Historical'!F26</f>
        <v>0</v>
      </c>
      <c r="E15" s="317">
        <f>'Inputs &amp; Historical'!J26</f>
        <v>0</v>
      </c>
      <c r="F15" s="126">
        <f ca="1">'Inputs &amp; Historical'!S26</f>
        <v>0</v>
      </c>
      <c r="G15" s="128"/>
      <c r="H15" s="342"/>
      <c r="I15" s="110" t="str">
        <f t="shared" ca="1" si="0"/>
        <v>*</v>
      </c>
      <c r="J15" s="128"/>
      <c r="K15" s="119">
        <f t="shared" ca="1" si="1"/>
        <v>255657</v>
      </c>
      <c r="L15" s="342"/>
      <c r="M15" s="109">
        <f t="shared" ca="1" si="2"/>
        <v>0</v>
      </c>
      <c r="N15" s="47"/>
      <c r="O15" s="334">
        <v>75280</v>
      </c>
      <c r="P15" s="334">
        <v>133570.4</v>
      </c>
      <c r="Q15" s="334">
        <v>255657</v>
      </c>
      <c r="R15" s="334">
        <v>2081368</v>
      </c>
      <c r="T15" s="343">
        <v>3</v>
      </c>
    </row>
    <row r="16" spans="1:34" ht="15.95" customHeight="1">
      <c r="A16" s="249" t="s">
        <v>71</v>
      </c>
      <c r="B16" s="252" t="s">
        <v>89</v>
      </c>
      <c r="C16" s="318" t="str">
        <f>IFERROR(C15/C13,"*")</f>
        <v>*</v>
      </c>
      <c r="D16" s="318" t="str">
        <f>IFERROR(D15/D13,"*")</f>
        <v>*</v>
      </c>
      <c r="E16" s="318" t="str">
        <f>IFERROR(E15/E13,"*")</f>
        <v>*</v>
      </c>
      <c r="F16" s="129" t="str">
        <f ca="1">IFERROR(F15/F13,"*")</f>
        <v>*</v>
      </c>
      <c r="G16" s="129" t="str">
        <f>IFERROR(G15/G13,"*")</f>
        <v>*</v>
      </c>
      <c r="H16" s="342"/>
      <c r="I16" s="110" t="str">
        <f t="shared" ca="1" si="0"/>
        <v>*</v>
      </c>
      <c r="J16" s="129" t="str">
        <f>IFERROR(J15/J13,"*")</f>
        <v>*</v>
      </c>
      <c r="K16" s="130">
        <f t="shared" ca="1" si="1"/>
        <v>0.35100699798037488</v>
      </c>
      <c r="L16" s="342"/>
      <c r="M16" s="109" t="str">
        <f t="shared" ca="1" si="2"/>
        <v>*</v>
      </c>
      <c r="O16" s="109">
        <f>O15/O13</f>
        <v>0.41136387232856653</v>
      </c>
      <c r="P16" s="109">
        <f>P15/P13</f>
        <v>0.34904579105398081</v>
      </c>
      <c r="Q16" s="109">
        <f>Q15/Q13</f>
        <v>0.35100699798037488</v>
      </c>
      <c r="R16" s="109">
        <f>R15/R13</f>
        <v>0.37982533313697592</v>
      </c>
    </row>
    <row r="17" spans="1:24" ht="15.95" customHeight="1">
      <c r="A17" s="249" t="s">
        <v>71</v>
      </c>
      <c r="B17" s="250" t="s">
        <v>109</v>
      </c>
      <c r="C17" s="319">
        <f t="shared" ref="C17:E17" si="3">SUM(C18:C19)</f>
        <v>0</v>
      </c>
      <c r="D17" s="319">
        <f t="shared" si="3"/>
        <v>0</v>
      </c>
      <c r="E17" s="319">
        <f t="shared" si="3"/>
        <v>0</v>
      </c>
      <c r="F17" s="126">
        <f ca="1">'Inputs &amp; Historical'!S27</f>
        <v>0</v>
      </c>
      <c r="G17" s="126">
        <f>IFERROR(SUM(G18:G19),"*")</f>
        <v>0</v>
      </c>
      <c r="H17" s="342"/>
      <c r="I17" s="110" t="str">
        <f t="shared" ca="1" si="0"/>
        <v>*</v>
      </c>
      <c r="J17" s="126">
        <f>SUM(J18:J19)</f>
        <v>0</v>
      </c>
      <c r="K17" s="119">
        <f t="shared" ca="1" si="1"/>
        <v>263176</v>
      </c>
      <c r="L17" s="342"/>
      <c r="M17" s="109">
        <f t="shared" ca="1" si="2"/>
        <v>0</v>
      </c>
      <c r="O17" s="335">
        <f>SUM(O18:O19)</f>
        <v>68002</v>
      </c>
      <c r="P17" s="335">
        <f>SUM(P18:P19)</f>
        <v>134301</v>
      </c>
      <c r="Q17" s="335">
        <f>SUM(Q18:Q19)</f>
        <v>263176</v>
      </c>
      <c r="R17" s="335">
        <f>SUM(R18:R19)</f>
        <v>2055309</v>
      </c>
      <c r="S17" s="61"/>
      <c r="U17" s="61"/>
      <c r="V17" s="61"/>
      <c r="W17" s="61"/>
      <c r="X17" s="61"/>
    </row>
    <row r="18" spans="1:24" ht="15.95" customHeight="1">
      <c r="A18" s="249" t="s">
        <v>71</v>
      </c>
      <c r="B18" s="253" t="s">
        <v>8</v>
      </c>
      <c r="C18" s="317">
        <f>'Inputs &amp; Historical'!D28</f>
        <v>0</v>
      </c>
      <c r="D18" s="317">
        <f>'Inputs &amp; Historical'!F28</f>
        <v>0</v>
      </c>
      <c r="E18" s="317">
        <f>'Inputs &amp; Historical'!J28</f>
        <v>0</v>
      </c>
      <c r="F18" s="131">
        <f ca="1">'Inputs &amp; Historical'!S28</f>
        <v>0</v>
      </c>
      <c r="G18" s="128"/>
      <c r="H18" s="342"/>
      <c r="I18" s="110" t="str">
        <f t="shared" ca="1" si="0"/>
        <v>*</v>
      </c>
      <c r="J18" s="128"/>
      <c r="K18" s="119">
        <f t="shared" ca="1" si="1"/>
        <v>123888</v>
      </c>
      <c r="L18" s="342"/>
      <c r="M18" s="109">
        <f t="shared" ca="1" si="2"/>
        <v>0</v>
      </c>
      <c r="O18" s="334">
        <f>18101+952+2457+3131</f>
        <v>24641</v>
      </c>
      <c r="P18" s="334">
        <f>49687+10571+10404+2574</f>
        <v>73236</v>
      </c>
      <c r="Q18" s="334">
        <f>83051+13593+18789+8455</f>
        <v>123888</v>
      </c>
      <c r="R18" s="334">
        <f>682767+125595+211311+35316</f>
        <v>1054989</v>
      </c>
    </row>
    <row r="19" spans="1:24" ht="15.95" customHeight="1">
      <c r="A19" s="249" t="s">
        <v>71</v>
      </c>
      <c r="B19" s="253" t="s">
        <v>9</v>
      </c>
      <c r="C19" s="317">
        <f>'Inputs &amp; Historical'!D29</f>
        <v>0</v>
      </c>
      <c r="D19" s="317">
        <f>'Inputs &amp; Historical'!F29</f>
        <v>0</v>
      </c>
      <c r="E19" s="317">
        <f>'Inputs &amp; Historical'!J29</f>
        <v>0</v>
      </c>
      <c r="F19" s="131">
        <f ca="1">'Inputs &amp; Historical'!S29</f>
        <v>0</v>
      </c>
      <c r="G19" s="128"/>
      <c r="H19" s="342"/>
      <c r="I19" s="110" t="str">
        <f t="shared" ca="1" si="0"/>
        <v>*</v>
      </c>
      <c r="J19" s="128"/>
      <c r="K19" s="119">
        <f t="shared" ca="1" si="1"/>
        <v>139288</v>
      </c>
      <c r="L19" s="342"/>
      <c r="M19" s="109">
        <f t="shared" ca="1" si="2"/>
        <v>0</v>
      </c>
      <c r="O19" s="336">
        <f>68002-O18</f>
        <v>43361</v>
      </c>
      <c r="P19" s="336">
        <f>134301-P18</f>
        <v>61065</v>
      </c>
      <c r="Q19" s="336">
        <f>263176-Q18</f>
        <v>139288</v>
      </c>
      <c r="R19" s="336">
        <f>2055309-R18</f>
        <v>1000320</v>
      </c>
    </row>
    <row r="20" spans="1:24" ht="15.95" customHeight="1">
      <c r="A20" s="249" t="s">
        <v>71</v>
      </c>
      <c r="B20" s="254" t="s">
        <v>90</v>
      </c>
      <c r="C20" s="318" t="str">
        <f>IFERROR(C17/C13,"*")</f>
        <v>*</v>
      </c>
      <c r="D20" s="318" t="str">
        <f>IFERROR(D17/D13,"*")</f>
        <v>*</v>
      </c>
      <c r="E20" s="318" t="str">
        <f>IFERROR(E17/E13,"*")</f>
        <v>*</v>
      </c>
      <c r="F20" s="129" t="str">
        <f ca="1">IFERROR(F17/F13,"*")</f>
        <v>*</v>
      </c>
      <c r="G20" s="129" t="str">
        <f>IFERROR(G17/G13,"*")</f>
        <v>*</v>
      </c>
      <c r="H20" s="342"/>
      <c r="I20" s="110" t="str">
        <f t="shared" ca="1" si="0"/>
        <v>*</v>
      </c>
      <c r="J20" s="129" t="str">
        <f>IFERROR(J17/J13,"*")</f>
        <v>*</v>
      </c>
      <c r="K20" s="130">
        <f t="shared" ca="1" si="1"/>
        <v>0.36133028902194403</v>
      </c>
      <c r="L20" s="342"/>
      <c r="M20" s="109" t="str">
        <f t="shared" ca="1" si="2"/>
        <v>*</v>
      </c>
      <c r="O20" s="337">
        <f>O17/O13</f>
        <v>0.3715935978491921</v>
      </c>
      <c r="P20" s="337">
        <f>P17/P13</f>
        <v>0.35095499290516968</v>
      </c>
      <c r="Q20" s="337">
        <f>Q17/Q13</f>
        <v>0.36133028902194403</v>
      </c>
      <c r="R20" s="337">
        <f>R17/R13</f>
        <v>0.37506987021248755</v>
      </c>
      <c r="T20" s="96"/>
    </row>
    <row r="21" spans="1:24" ht="15.95" customHeight="1">
      <c r="A21" s="249" t="s">
        <v>71</v>
      </c>
      <c r="B21" s="244" t="s">
        <v>93</v>
      </c>
      <c r="C21" s="320">
        <f>IFERROR(C13-C14,"*")</f>
        <v>0</v>
      </c>
      <c r="D21" s="320">
        <f>IFERROR(D13-D14,"*")</f>
        <v>0</v>
      </c>
      <c r="E21" s="320">
        <f>IFERROR(E13-E14,"*")</f>
        <v>0</v>
      </c>
      <c r="F21" s="132">
        <f ca="1">IFERROR(F13-F14,"*")</f>
        <v>0</v>
      </c>
      <c r="G21" s="132">
        <f>IFERROR(G13-G14,"*")</f>
        <v>0</v>
      </c>
      <c r="H21" s="342"/>
      <c r="I21" s="133" t="str">
        <f t="shared" ca="1" si="0"/>
        <v>*</v>
      </c>
      <c r="J21" s="134">
        <f>IFERROR(J13-J14,"*")</f>
        <v>0</v>
      </c>
      <c r="K21" s="119">
        <f t="shared" ca="1" si="1"/>
        <v>209519</v>
      </c>
      <c r="L21" s="342"/>
      <c r="M21" s="109">
        <f t="shared" ca="1" si="2"/>
        <v>0</v>
      </c>
      <c r="O21" s="333">
        <v>39719</v>
      </c>
      <c r="P21" s="333">
        <v>114801</v>
      </c>
      <c r="Q21" s="333">
        <v>209519</v>
      </c>
      <c r="R21" s="333">
        <v>1343126</v>
      </c>
    </row>
    <row r="22" spans="1:24" ht="15.95" customHeight="1">
      <c r="A22" s="249" t="s">
        <v>71</v>
      </c>
      <c r="B22" s="244" t="s">
        <v>94</v>
      </c>
      <c r="C22" s="321" t="str">
        <f>IFERROR(C21/C13,"*")</f>
        <v>*</v>
      </c>
      <c r="D22" s="321" t="str">
        <f>IFERROR(D21/D13,"*")</f>
        <v>*</v>
      </c>
      <c r="E22" s="321" t="str">
        <f>IFERROR(E21/E13,"*")</f>
        <v>*</v>
      </c>
      <c r="F22" s="135" t="str">
        <f ca="1">IFERROR(F21/F13,"*")</f>
        <v>*</v>
      </c>
      <c r="G22" s="135" t="str">
        <f>IFERROR(G21/G13,"*")</f>
        <v>*</v>
      </c>
      <c r="H22" s="342"/>
      <c r="I22" s="110" t="str">
        <f t="shared" ca="1" si="0"/>
        <v>*</v>
      </c>
      <c r="J22" s="135" t="str">
        <f>IFERROR(J21/J13,"*")</f>
        <v>*</v>
      </c>
      <c r="K22" s="130">
        <f t="shared" ca="1" si="1"/>
        <v>0.28766134003704247</v>
      </c>
      <c r="L22" s="342"/>
      <c r="M22" s="109" t="str">
        <f t="shared" ca="1" si="2"/>
        <v>*</v>
      </c>
      <c r="N22" s="47"/>
      <c r="O22" s="338">
        <f>O21/O13</f>
        <v>0.2170425298222414</v>
      </c>
      <c r="P22" s="338">
        <f>P21/P13</f>
        <v>0.29999764812254848</v>
      </c>
      <c r="Q22" s="338">
        <f>Q21/Q13</f>
        <v>0.28766134003704247</v>
      </c>
      <c r="R22" s="338">
        <f>R21/R13</f>
        <v>0.24510479665053653</v>
      </c>
    </row>
    <row r="23" spans="1:24" ht="15.95" customHeight="1">
      <c r="A23" s="249" t="s">
        <v>71</v>
      </c>
      <c r="B23" s="101" t="s">
        <v>104</v>
      </c>
      <c r="C23" s="315"/>
      <c r="D23" s="315"/>
      <c r="E23" s="315"/>
      <c r="F23" s="306"/>
      <c r="G23" s="255"/>
      <c r="H23" s="113"/>
      <c r="I23" s="113"/>
      <c r="J23" s="113"/>
      <c r="K23" s="111"/>
      <c r="L23" s="113"/>
      <c r="M23" s="114"/>
      <c r="O23" s="91"/>
      <c r="P23" s="91"/>
      <c r="Q23" s="91"/>
      <c r="R23" s="91"/>
    </row>
    <row r="24" spans="1:24" ht="15.95" customHeight="1">
      <c r="A24" s="249" t="s">
        <v>72</v>
      </c>
      <c r="B24" s="303" t="s">
        <v>81</v>
      </c>
      <c r="C24" s="322">
        <f>IFERROR('Inputs &amp; Historical'!D16-'Inputs &amp; Historical'!D23,"*")</f>
        <v>0</v>
      </c>
      <c r="D24" s="322">
        <f>IFERROR('Inputs &amp; Historical'!F16-'Inputs &amp; Historical'!F23,"*")</f>
        <v>0</v>
      </c>
      <c r="E24" s="322">
        <f>IFERROR('Inputs &amp; Historical'!J16-'Inputs &amp; Historical'!J23,"*")</f>
        <v>0</v>
      </c>
      <c r="F24" s="308">
        <f ca="1">IFERROR('Inputs &amp; Historical'!S16-'Inputs &amp; Historical'!S23,"*")</f>
        <v>0</v>
      </c>
      <c r="G24" s="309"/>
      <c r="H24" s="342"/>
      <c r="I24" s="110" t="str">
        <f t="shared" ref="I24:I29" ca="1" si="4">IFERROR(F24/G24,"*")</f>
        <v>*</v>
      </c>
      <c r="J24" s="246"/>
      <c r="K24" s="119" t="str">
        <f t="shared" ref="K24:K29" ca="1" si="5">OFFSET(N24,0,$T$15,1,1)</f>
        <v>n/a</v>
      </c>
      <c r="L24" s="342"/>
      <c r="M24" s="120" t="s">
        <v>120</v>
      </c>
      <c r="O24" s="78" t="s">
        <v>82</v>
      </c>
      <c r="P24" s="78" t="s">
        <v>82</v>
      </c>
      <c r="Q24" s="78" t="s">
        <v>82</v>
      </c>
      <c r="R24" s="78" t="s">
        <v>82</v>
      </c>
    </row>
    <row r="25" spans="1:24" ht="15.95" customHeight="1">
      <c r="A25" s="249" t="s">
        <v>73</v>
      </c>
      <c r="B25" s="304" t="s">
        <v>80</v>
      </c>
      <c r="C25" s="322">
        <f>C13</f>
        <v>0</v>
      </c>
      <c r="D25" s="322">
        <f>D13</f>
        <v>0</v>
      </c>
      <c r="E25" s="322">
        <f>E13</f>
        <v>0</v>
      </c>
      <c r="F25" s="308">
        <f ca="1">F13</f>
        <v>0</v>
      </c>
      <c r="G25" s="310">
        <f>G13</f>
        <v>0</v>
      </c>
      <c r="H25" s="342"/>
      <c r="I25" s="110" t="str">
        <f t="shared" ca="1" si="4"/>
        <v>*</v>
      </c>
      <c r="J25" s="310">
        <f>J13</f>
        <v>0</v>
      </c>
      <c r="K25" s="119">
        <f t="shared" ca="1" si="5"/>
        <v>722475</v>
      </c>
      <c r="L25" s="342"/>
      <c r="M25" s="120">
        <f ca="1">IFERROR(F13/K25,"*")</f>
        <v>0</v>
      </c>
      <c r="O25" s="341">
        <v>185000</v>
      </c>
      <c r="P25" s="341">
        <v>364588</v>
      </c>
      <c r="Q25" s="341">
        <v>722475</v>
      </c>
      <c r="R25" s="341">
        <v>3190750</v>
      </c>
    </row>
    <row r="26" spans="1:24" ht="15.95" customHeight="1">
      <c r="A26" s="249" t="s">
        <v>73</v>
      </c>
      <c r="B26" s="305" t="s">
        <v>46</v>
      </c>
      <c r="C26" s="323" t="str">
        <f>IFERROR('Inputs &amp; Historical'!D16/'Inputs &amp; Historical'!D34,"*")</f>
        <v>*</v>
      </c>
      <c r="D26" s="323" t="str">
        <f>IFERROR('Inputs &amp; Historical'!F16/'Inputs &amp; Historical'!F34,"*")</f>
        <v>*</v>
      </c>
      <c r="E26" s="323" t="str">
        <f>IFERROR('Inputs &amp; Historical'!J16/'Inputs &amp; Historical'!J34,"*")</f>
        <v>*</v>
      </c>
      <c r="F26" s="311" t="str">
        <f ca="1">IFERROR(('Inputs &amp; Historical'!X16/'Inputs &amp; Historical'!X34)*'Inputs &amp; Historical'!$X$4,"*")</f>
        <v>*</v>
      </c>
      <c r="G26" s="311" t="str">
        <f>IFERROR(G13/G47,"*")</f>
        <v>*</v>
      </c>
      <c r="H26" s="342"/>
      <c r="I26" s="110" t="str">
        <f t="shared" ca="1" si="4"/>
        <v>*</v>
      </c>
      <c r="J26" s="121" t="str">
        <f>IFERROR(J13/J47,"*")</f>
        <v>*</v>
      </c>
      <c r="K26" s="122">
        <f t="shared" ca="1" si="5"/>
        <v>7.7999999999999996E-3</v>
      </c>
      <c r="L26" s="342"/>
      <c r="M26" s="120" t="str">
        <f ca="1">IFERROR(F26/K26,"*")</f>
        <v>*</v>
      </c>
      <c r="N26" s="47"/>
      <c r="O26" s="339">
        <v>8.3000000000000001E-3</v>
      </c>
      <c r="P26" s="339">
        <v>9.2999999999999992E-3</v>
      </c>
      <c r="Q26" s="339">
        <v>7.7999999999999996E-3</v>
      </c>
      <c r="R26" s="339">
        <v>7.6E-3</v>
      </c>
    </row>
    <row r="27" spans="1:24" ht="15.95" customHeight="1">
      <c r="A27" s="249" t="s">
        <v>73</v>
      </c>
      <c r="B27" s="251" t="s">
        <v>86</v>
      </c>
      <c r="C27" s="324" t="str">
        <f>IFERROR(C13/C40,"*")</f>
        <v>*</v>
      </c>
      <c r="D27" s="324" t="str">
        <f>IFERROR(D13/D40,"*")</f>
        <v>*</v>
      </c>
      <c r="E27" s="324" t="str">
        <f>IFERROR(E13/E40,"*")</f>
        <v>*</v>
      </c>
      <c r="F27" s="307" t="str">
        <f ca="1">IFERROR(F13/F40,"*")</f>
        <v>*</v>
      </c>
      <c r="G27" s="307" t="str">
        <f>IFERROR(G13/G40,"*")</f>
        <v>*</v>
      </c>
      <c r="H27" s="342"/>
      <c r="I27" s="110" t="str">
        <f t="shared" ca="1" si="4"/>
        <v>*</v>
      </c>
      <c r="J27" s="123" t="str">
        <f>IFERROR(J13/J40,"*")</f>
        <v>*</v>
      </c>
      <c r="K27" s="119">
        <f t="shared" ca="1" si="5"/>
        <v>6193</v>
      </c>
      <c r="L27" s="342"/>
      <c r="M27" s="109" t="str">
        <f ca="1">IFERROR(F27/K27,"*")</f>
        <v>*</v>
      </c>
      <c r="O27" s="340">
        <v>2467</v>
      </c>
      <c r="P27" s="340">
        <v>3616</v>
      </c>
      <c r="Q27" s="340">
        <v>6193</v>
      </c>
      <c r="R27" s="340">
        <v>9951</v>
      </c>
    </row>
    <row r="28" spans="1:24" ht="15.95" customHeight="1">
      <c r="A28" s="249" t="s">
        <v>73</v>
      </c>
      <c r="B28" s="251" t="s">
        <v>87</v>
      </c>
      <c r="C28" s="325" t="str">
        <f>IFERROR(C13/C10,"*")</f>
        <v>*</v>
      </c>
      <c r="D28" s="325" t="str">
        <f>IFERROR(D13/D10,"*")</f>
        <v>*</v>
      </c>
      <c r="E28" s="325" t="str">
        <f>IFERROR(E13/E10,"*")</f>
        <v>*</v>
      </c>
      <c r="F28" s="123" t="str">
        <f ca="1">IFERROR(F13/F10,"*")</f>
        <v>*</v>
      </c>
      <c r="G28" s="123" t="str">
        <f>IFERROR(G13/G10,"*")</f>
        <v>*</v>
      </c>
      <c r="H28" s="342"/>
      <c r="I28" s="110" t="str">
        <f t="shared" ca="1" si="4"/>
        <v>*</v>
      </c>
      <c r="J28" s="123" t="str">
        <f>IFERROR(J13/J10,"*")</f>
        <v>*</v>
      </c>
      <c r="K28" s="119">
        <f t="shared" ca="1" si="5"/>
        <v>567580</v>
      </c>
      <c r="L28" s="342"/>
      <c r="M28" s="109" t="str">
        <f ca="1">IFERROR(F28/K28,"*")</f>
        <v>*</v>
      </c>
      <c r="O28" s="341">
        <v>176000</v>
      </c>
      <c r="P28" s="341">
        <v>299068</v>
      </c>
      <c r="Q28" s="341">
        <v>567580</v>
      </c>
      <c r="R28" s="341">
        <v>1170000</v>
      </c>
    </row>
    <row r="29" spans="1:24" ht="15.95" customHeight="1">
      <c r="A29" s="249" t="s">
        <v>73</v>
      </c>
      <c r="B29" s="251" t="s">
        <v>88</v>
      </c>
      <c r="C29" s="325" t="str">
        <f>IFERROR(C13/C11,"*")</f>
        <v>*</v>
      </c>
      <c r="D29" s="325" t="str">
        <f>IFERROR(D13/D11,"*")</f>
        <v>*</v>
      </c>
      <c r="E29" s="325" t="str">
        <f>IFERROR(E13/E11,"*")</f>
        <v>*</v>
      </c>
      <c r="F29" s="123" t="str">
        <f ca="1">IFERROR(F13/F11,"*")</f>
        <v>*</v>
      </c>
      <c r="G29" s="123" t="str">
        <f>IFERROR(G13/G11,"*")</f>
        <v>*</v>
      </c>
      <c r="H29" s="342"/>
      <c r="I29" s="110" t="str">
        <f t="shared" ca="1" si="4"/>
        <v>*</v>
      </c>
      <c r="J29" s="123" t="str">
        <f>IFERROR(J13/J11,"*")</f>
        <v>*</v>
      </c>
      <c r="K29" s="119">
        <f t="shared" ca="1" si="5"/>
        <v>190783</v>
      </c>
      <c r="L29" s="342"/>
      <c r="M29" s="109" t="str">
        <f ca="1">IFERROR(F29/K29,"*")</f>
        <v>*</v>
      </c>
      <c r="O29" s="341">
        <v>132133</v>
      </c>
      <c r="P29" s="341">
        <v>139742</v>
      </c>
      <c r="Q29" s="341">
        <v>190783</v>
      </c>
      <c r="R29" s="341">
        <v>265666</v>
      </c>
    </row>
    <row r="30" spans="1:24" ht="15.95" customHeight="1">
      <c r="B30" s="101" t="s">
        <v>113</v>
      </c>
      <c r="C30" s="326"/>
      <c r="D30" s="326"/>
      <c r="E30" s="326"/>
      <c r="F30" s="103"/>
      <c r="G30" s="104"/>
      <c r="H30" s="104"/>
      <c r="I30" s="104"/>
      <c r="J30" s="104"/>
      <c r="K30" s="124"/>
      <c r="L30" s="104"/>
      <c r="M30" s="105"/>
      <c r="O30" s="92"/>
      <c r="P30" s="92"/>
      <c r="Q30" s="92"/>
      <c r="R30" s="92"/>
    </row>
    <row r="31" spans="1:24" ht="15.95" customHeight="1">
      <c r="A31" s="249" t="s">
        <v>73</v>
      </c>
      <c r="B31" s="244" t="s">
        <v>108</v>
      </c>
      <c r="C31" s="319" t="str">
        <f>IFERROR(C15/C40,"*")</f>
        <v>*</v>
      </c>
      <c r="D31" s="319" t="str">
        <f>IFERROR(D15/D40,"*")</f>
        <v>*</v>
      </c>
      <c r="E31" s="319" t="str">
        <f>IFERROR(E15/E40,"*")</f>
        <v>*</v>
      </c>
      <c r="F31" s="126" t="str">
        <f ca="1">IFERROR(F15/F40,"*")</f>
        <v>*</v>
      </c>
      <c r="G31" s="126" t="str">
        <f>IFERROR(G15/G40,"*")</f>
        <v>*</v>
      </c>
      <c r="H31" s="342"/>
      <c r="I31" s="110" t="str">
        <f ca="1">IFERROR(F31/G31,"*")</f>
        <v>*</v>
      </c>
      <c r="J31" s="126" t="str">
        <f>IFERROR(J15/J40,"*")</f>
        <v>*</v>
      </c>
      <c r="K31" s="119">
        <f ca="1">OFFSET(N31,0,$T$15,1,1)</f>
        <v>2010</v>
      </c>
      <c r="L31" s="342"/>
      <c r="M31" s="109" t="str">
        <f ca="1">IFERROR(F31/K31,"*")</f>
        <v>*</v>
      </c>
      <c r="O31" s="80">
        <v>796</v>
      </c>
      <c r="P31" s="80">
        <v>934</v>
      </c>
      <c r="Q31" s="80">
        <v>2010</v>
      </c>
      <c r="R31" s="80">
        <v>3510</v>
      </c>
      <c r="T31" s="96"/>
    </row>
    <row r="32" spans="1:24" ht="15.95" customHeight="1">
      <c r="A32" s="249" t="s">
        <v>73</v>
      </c>
      <c r="B32" s="244" t="s">
        <v>110</v>
      </c>
      <c r="C32" s="319" t="str">
        <f>IFERROR(C17/C40,"*")</f>
        <v>*</v>
      </c>
      <c r="D32" s="319" t="str">
        <f>IFERROR(D17/D40,"*")</f>
        <v>*</v>
      </c>
      <c r="E32" s="319" t="str">
        <f>IFERROR(E17/E40,"*")</f>
        <v>*</v>
      </c>
      <c r="F32" s="126" t="str">
        <f ca="1">IFERROR(F17/F40,"*")</f>
        <v>*</v>
      </c>
      <c r="G32" s="126" t="str">
        <f>IFERROR(G17/G40,"*")</f>
        <v>*</v>
      </c>
      <c r="H32" s="342"/>
      <c r="I32" s="110" t="str">
        <f ca="1">IFERROR(F32/G32,"*")</f>
        <v>*</v>
      </c>
      <c r="J32" s="126" t="str">
        <f>IFERROR(J17/J40,"*")</f>
        <v>*</v>
      </c>
      <c r="K32" s="119">
        <f ca="1">OFFSET(N32,0,$T$15,1,1)</f>
        <v>2066</v>
      </c>
      <c r="L32" s="342"/>
      <c r="M32" s="109" t="str">
        <f ca="1">IFERROR(F32/K32,"*")</f>
        <v>*</v>
      </c>
      <c r="O32" s="80">
        <v>867</v>
      </c>
      <c r="P32" s="80">
        <v>1128</v>
      </c>
      <c r="Q32" s="80">
        <v>2066</v>
      </c>
      <c r="R32" s="80" t="s">
        <v>121</v>
      </c>
      <c r="T32" s="96"/>
    </row>
    <row r="33" spans="1:20" ht="15.95" customHeight="1">
      <c r="A33" s="249" t="s">
        <v>72</v>
      </c>
      <c r="B33" s="244" t="s">
        <v>91</v>
      </c>
      <c r="C33" s="319" t="str">
        <f t="shared" ref="C33:G34" si="6">IFERROR(C$14/C10,"*")</f>
        <v>*</v>
      </c>
      <c r="D33" s="319" t="str">
        <f t="shared" si="6"/>
        <v>*</v>
      </c>
      <c r="E33" s="319" t="str">
        <f t="shared" si="6"/>
        <v>*</v>
      </c>
      <c r="F33" s="126" t="str">
        <f t="shared" ca="1" si="6"/>
        <v>*</v>
      </c>
      <c r="G33" s="126" t="str">
        <f t="shared" si="6"/>
        <v>*</v>
      </c>
      <c r="H33" s="342"/>
      <c r="I33" s="110" t="str">
        <f ca="1">IFERROR(F33/G33,"*")</f>
        <v>*</v>
      </c>
      <c r="J33" s="126" t="str">
        <f>IFERROR(J$14/J10,"*")</f>
        <v>*</v>
      </c>
      <c r="K33" s="119" t="str">
        <f ca="1">OFFSET(N33,0,$T$15,1,1)</f>
        <v>n/a</v>
      </c>
      <c r="L33" s="342"/>
      <c r="M33" s="109" t="str">
        <f ca="1">IFERROR(F33/K33,"*")</f>
        <v>*</v>
      </c>
      <c r="O33" s="79" t="s">
        <v>82</v>
      </c>
      <c r="P33" s="79" t="s">
        <v>82</v>
      </c>
      <c r="Q33" s="79" t="s">
        <v>82</v>
      </c>
      <c r="R33" s="79" t="s">
        <v>82</v>
      </c>
    </row>
    <row r="34" spans="1:20" ht="15.95" customHeight="1">
      <c r="A34" s="249" t="s">
        <v>72</v>
      </c>
      <c r="B34" s="244" t="s">
        <v>92</v>
      </c>
      <c r="C34" s="319" t="str">
        <f t="shared" si="6"/>
        <v>*</v>
      </c>
      <c r="D34" s="319" t="str">
        <f t="shared" si="6"/>
        <v>*</v>
      </c>
      <c r="E34" s="319" t="str">
        <f t="shared" si="6"/>
        <v>*</v>
      </c>
      <c r="F34" s="126" t="str">
        <f t="shared" ca="1" si="6"/>
        <v>*</v>
      </c>
      <c r="G34" s="126" t="str">
        <f t="shared" si="6"/>
        <v>*</v>
      </c>
      <c r="H34" s="342"/>
      <c r="I34" s="110" t="str">
        <f ca="1">IFERROR(F34/G34,"*")</f>
        <v>*</v>
      </c>
      <c r="J34" s="126" t="str">
        <f>IFERROR(J$14/J11,"*")</f>
        <v>*</v>
      </c>
      <c r="K34" s="119" t="str">
        <f ca="1">OFFSET(N34,0,$T$15,1,1)</f>
        <v>n/a</v>
      </c>
      <c r="L34" s="342"/>
      <c r="M34" s="109" t="str">
        <f ca="1">IFERROR(F34/K34,"*")</f>
        <v>*</v>
      </c>
      <c r="O34" s="79" t="s">
        <v>82</v>
      </c>
      <c r="P34" s="79" t="s">
        <v>82</v>
      </c>
      <c r="Q34" s="79" t="s">
        <v>82</v>
      </c>
      <c r="R34" s="79" t="s">
        <v>82</v>
      </c>
    </row>
    <row r="35" spans="1:20" ht="15.95" customHeight="1">
      <c r="B35" s="101" t="s">
        <v>105</v>
      </c>
      <c r="C35" s="326"/>
      <c r="D35" s="326"/>
      <c r="E35" s="326"/>
      <c r="F35" s="103"/>
      <c r="G35" s="104"/>
      <c r="H35" s="104"/>
      <c r="I35" s="104"/>
      <c r="J35" s="104"/>
      <c r="K35" s="124"/>
      <c r="L35" s="104"/>
      <c r="M35" s="105"/>
      <c r="O35" s="93"/>
      <c r="P35" s="93"/>
      <c r="Q35" s="93"/>
      <c r="R35" s="93"/>
    </row>
    <row r="36" spans="1:20" ht="15.95" customHeight="1">
      <c r="A36" s="249" t="s">
        <v>73</v>
      </c>
      <c r="B36" s="244" t="s">
        <v>95</v>
      </c>
      <c r="C36" s="319" t="str">
        <f>IFERROR(C21/C40,"*")</f>
        <v>*</v>
      </c>
      <c r="D36" s="319" t="str">
        <f>IFERROR(D21/D40,"*")</f>
        <v>*</v>
      </c>
      <c r="E36" s="319" t="str">
        <f>IFERROR(E21/E40,"*")</f>
        <v>*</v>
      </c>
      <c r="F36" s="126" t="str">
        <f ca="1">IFERROR(F21/F40,"*")</f>
        <v>*</v>
      </c>
      <c r="G36" s="126" t="str">
        <f>IFERROR(G21/G40,"*")</f>
        <v>*</v>
      </c>
      <c r="H36" s="342"/>
      <c r="I36" s="110" t="str">
        <f ca="1">IFERROR(F36/G36,"*")</f>
        <v>*</v>
      </c>
      <c r="J36" s="136" t="str">
        <f>IFERROR(J21/J40,"*")</f>
        <v>*</v>
      </c>
      <c r="K36" s="119">
        <f ca="1">OFFSET(N36,0,$T$15,1,1)</f>
        <v>1326</v>
      </c>
      <c r="L36" s="342"/>
      <c r="M36" s="109" t="str">
        <f ca="1">IFERROR(F36/K36,"*")</f>
        <v>*</v>
      </c>
      <c r="O36" s="79">
        <v>170</v>
      </c>
      <c r="P36" s="79">
        <v>977</v>
      </c>
      <c r="Q36" s="79">
        <v>1326</v>
      </c>
      <c r="R36" s="79">
        <v>2022</v>
      </c>
    </row>
    <row r="37" spans="1:20" ht="15.95" customHeight="1">
      <c r="A37" s="249" t="s">
        <v>72</v>
      </c>
      <c r="B37" s="244" t="s">
        <v>96</v>
      </c>
      <c r="C37" s="319" t="str">
        <f>IFERROR(C21/C10,"*")</f>
        <v>*</v>
      </c>
      <c r="D37" s="319" t="str">
        <f>IFERROR(D21/D10,"*")</f>
        <v>*</v>
      </c>
      <c r="E37" s="319" t="str">
        <f>IFERROR(E21/E10,"*")</f>
        <v>*</v>
      </c>
      <c r="F37" s="126" t="str">
        <f ca="1">IFERROR(F21/F10,"*")</f>
        <v>*</v>
      </c>
      <c r="G37" s="126" t="str">
        <f>IFERROR(G21/G10,"*")</f>
        <v>*</v>
      </c>
      <c r="H37" s="342"/>
      <c r="I37" s="110" t="str">
        <f ca="1">IFERROR(F37/G37,"*")</f>
        <v>*</v>
      </c>
      <c r="J37" s="136" t="str">
        <f>IFERROR(J21/J10,"*")</f>
        <v>*</v>
      </c>
      <c r="K37" s="119" t="str">
        <f ca="1">OFFSET(N37,0,$T$15,1,1)</f>
        <v>n/a</v>
      </c>
      <c r="L37" s="342"/>
      <c r="M37" s="109" t="str">
        <f ca="1">IFERROR(F37/K37,"*")</f>
        <v>*</v>
      </c>
      <c r="O37" s="79" t="s">
        <v>82</v>
      </c>
      <c r="P37" s="79" t="s">
        <v>82</v>
      </c>
      <c r="Q37" s="79" t="s">
        <v>82</v>
      </c>
      <c r="R37" s="79" t="s">
        <v>82</v>
      </c>
    </row>
    <row r="38" spans="1:20" ht="15.95" customHeight="1">
      <c r="A38" s="249" t="s">
        <v>72</v>
      </c>
      <c r="B38" s="244" t="s">
        <v>97</v>
      </c>
      <c r="C38" s="319" t="str">
        <f>IFERROR(C21/C11,"*")</f>
        <v>*</v>
      </c>
      <c r="D38" s="319" t="str">
        <f>IFERROR(D21/D11,"*")</f>
        <v>*</v>
      </c>
      <c r="E38" s="319" t="str">
        <f>IFERROR(E21/E11,"*")</f>
        <v>*</v>
      </c>
      <c r="F38" s="126" t="str">
        <f ca="1">IFERROR(F21/F11,"*")</f>
        <v>*</v>
      </c>
      <c r="G38" s="126" t="str">
        <f>IFERROR(G21/G11,"*")</f>
        <v>*</v>
      </c>
      <c r="H38" s="342"/>
      <c r="I38" s="110" t="str">
        <f ca="1">IFERROR(F38/G38,"*")</f>
        <v>*</v>
      </c>
      <c r="J38" s="136" t="str">
        <f>IFERROR(J21/J11,"*")</f>
        <v>*</v>
      </c>
      <c r="K38" s="119" t="str">
        <f ca="1">OFFSET(N38,0,$T$15,1,1)</f>
        <v>n/a</v>
      </c>
      <c r="L38" s="342"/>
      <c r="M38" s="109" t="str">
        <f ca="1">IFERROR(F38/K38,"*")</f>
        <v>*</v>
      </c>
      <c r="O38" s="79" t="s">
        <v>82</v>
      </c>
      <c r="P38" s="79" t="s">
        <v>82</v>
      </c>
      <c r="Q38" s="79" t="s">
        <v>82</v>
      </c>
      <c r="R38" s="79" t="s">
        <v>82</v>
      </c>
      <c r="T38" s="96"/>
    </row>
    <row r="39" spans="1:20" ht="15.95" customHeight="1">
      <c r="B39" s="101" t="s">
        <v>106</v>
      </c>
      <c r="C39" s="326"/>
      <c r="D39" s="326"/>
      <c r="E39" s="326"/>
      <c r="F39" s="103"/>
      <c r="G39" s="104"/>
      <c r="H39" s="104"/>
      <c r="I39" s="104"/>
      <c r="J39" s="104"/>
      <c r="K39" s="124"/>
      <c r="L39" s="104"/>
      <c r="M39" s="105"/>
      <c r="O39" s="93"/>
      <c r="P39" s="93"/>
      <c r="Q39" s="93"/>
      <c r="R39" s="93"/>
    </row>
    <row r="40" spans="1:20" ht="15.95" customHeight="1">
      <c r="A40" s="249" t="s">
        <v>73</v>
      </c>
      <c r="B40" s="248" t="s">
        <v>27</v>
      </c>
      <c r="C40" s="327">
        <f>'Inputs &amp; Historical'!D31</f>
        <v>0</v>
      </c>
      <c r="D40" s="327">
        <f>'Inputs &amp; Historical'!F31</f>
        <v>0</v>
      </c>
      <c r="E40" s="327">
        <f>'Inputs &amp; Historical'!J31</f>
        <v>0</v>
      </c>
      <c r="F40" s="137">
        <f ca="1">IFERROR('Inputs &amp; Historical'!X31,"*")</f>
        <v>0</v>
      </c>
      <c r="G40" s="174"/>
      <c r="H40" s="342"/>
      <c r="I40" s="110" t="str">
        <f t="shared" ref="I40:I45" ca="1" si="7">IFERROR(F40/G40,"*")</f>
        <v>*</v>
      </c>
      <c r="J40" s="174"/>
      <c r="K40" s="106">
        <f t="shared" ref="K40:K45" ca="1" si="8">OFFSET(N40,0,$T$15,1,1)</f>
        <v>126</v>
      </c>
      <c r="L40" s="342"/>
      <c r="M40" s="109">
        <f t="shared" ref="M40:M45" ca="1" si="9">IFERROR(F40/K40,"*")</f>
        <v>0</v>
      </c>
      <c r="O40" s="90">
        <v>75</v>
      </c>
      <c r="P40" s="90">
        <v>94</v>
      </c>
      <c r="Q40" s="90">
        <v>126</v>
      </c>
      <c r="R40" s="90">
        <v>326</v>
      </c>
    </row>
    <row r="41" spans="1:20" ht="15.95" customHeight="1">
      <c r="A41" s="249" t="s">
        <v>73</v>
      </c>
      <c r="B41" s="250" t="s">
        <v>98</v>
      </c>
      <c r="C41" s="328" t="str">
        <f t="shared" ref="C41:G42" si="10">IFERROR(C$40/C10,"*")</f>
        <v>*</v>
      </c>
      <c r="D41" s="328" t="str">
        <f t="shared" si="10"/>
        <v>*</v>
      </c>
      <c r="E41" s="328" t="str">
        <f t="shared" si="10"/>
        <v>*</v>
      </c>
      <c r="F41" s="138" t="str">
        <f t="shared" ca="1" si="10"/>
        <v>*</v>
      </c>
      <c r="G41" s="138" t="str">
        <f t="shared" si="10"/>
        <v>*</v>
      </c>
      <c r="H41" s="342"/>
      <c r="I41" s="110" t="str">
        <f t="shared" ca="1" si="7"/>
        <v>*</v>
      </c>
      <c r="J41" s="138" t="str">
        <f>IFERROR(J$40/J10,"*")</f>
        <v>*</v>
      </c>
      <c r="K41" s="106">
        <f t="shared" ca="1" si="8"/>
        <v>80</v>
      </c>
      <c r="L41" s="342"/>
      <c r="M41" s="109" t="str">
        <f t="shared" ca="1" si="9"/>
        <v>*</v>
      </c>
      <c r="N41" s="47"/>
      <c r="O41" s="79">
        <v>75</v>
      </c>
      <c r="P41" s="79">
        <v>65</v>
      </c>
      <c r="Q41" s="79">
        <v>80</v>
      </c>
      <c r="R41" s="79">
        <v>122</v>
      </c>
    </row>
    <row r="42" spans="1:20" ht="15.95" customHeight="1">
      <c r="A42" s="249" t="s">
        <v>73</v>
      </c>
      <c r="B42" s="250" t="s">
        <v>111</v>
      </c>
      <c r="C42" s="328" t="str">
        <f t="shared" si="10"/>
        <v>*</v>
      </c>
      <c r="D42" s="328" t="str">
        <f t="shared" si="10"/>
        <v>*</v>
      </c>
      <c r="E42" s="328" t="str">
        <f t="shared" si="10"/>
        <v>*</v>
      </c>
      <c r="F42" s="138" t="str">
        <f t="shared" ca="1" si="10"/>
        <v>*</v>
      </c>
      <c r="G42" s="138" t="str">
        <f t="shared" si="10"/>
        <v>*</v>
      </c>
      <c r="H42" s="342"/>
      <c r="I42" s="110" t="str">
        <f t="shared" ca="1" si="7"/>
        <v>*</v>
      </c>
      <c r="J42" s="138" t="str">
        <f>IFERROR(J$40/J11,"*")</f>
        <v>*</v>
      </c>
      <c r="K42" s="106">
        <f t="shared" ca="1" si="8"/>
        <v>35</v>
      </c>
      <c r="L42" s="342"/>
      <c r="M42" s="109" t="str">
        <f t="shared" ca="1" si="9"/>
        <v>*</v>
      </c>
      <c r="O42" s="79">
        <v>75</v>
      </c>
      <c r="P42" s="79">
        <v>47</v>
      </c>
      <c r="Q42" s="79">
        <v>35</v>
      </c>
      <c r="R42" s="79">
        <v>27</v>
      </c>
    </row>
    <row r="43" spans="1:20" ht="15.95" customHeight="1">
      <c r="A43" s="249" t="s">
        <v>72</v>
      </c>
      <c r="B43" s="125" t="s">
        <v>48</v>
      </c>
      <c r="C43" s="329">
        <f>IFERROR('Inputs &amp; Historical'!D32,"*")</f>
        <v>0</v>
      </c>
      <c r="D43" s="329">
        <f>IFERROR('Inputs &amp; Historical'!E32,"*")</f>
        <v>0</v>
      </c>
      <c r="E43" s="329">
        <f>'Inputs &amp; Historical'!J32</f>
        <v>0</v>
      </c>
      <c r="F43" s="139">
        <f ca="1">IFERROR('Inputs &amp; Historical'!X32,"*")</f>
        <v>0</v>
      </c>
      <c r="G43" s="174"/>
      <c r="H43" s="342"/>
      <c r="I43" s="140" t="str">
        <f t="shared" ca="1" si="7"/>
        <v>*</v>
      </c>
      <c r="J43" s="174"/>
      <c r="K43" s="106" t="str">
        <f t="shared" ca="1" si="8"/>
        <v>n/a</v>
      </c>
      <c r="L43" s="342"/>
      <c r="M43" s="109" t="str">
        <f t="shared" ca="1" si="9"/>
        <v>*</v>
      </c>
      <c r="O43" s="79" t="s">
        <v>82</v>
      </c>
      <c r="P43" s="79" t="s">
        <v>82</v>
      </c>
      <c r="Q43" s="79" t="s">
        <v>82</v>
      </c>
      <c r="R43" s="79" t="s">
        <v>82</v>
      </c>
    </row>
    <row r="44" spans="1:20" ht="15.95" customHeight="1">
      <c r="A44" s="249" t="s">
        <v>72</v>
      </c>
      <c r="B44" s="250" t="s">
        <v>99</v>
      </c>
      <c r="C44" s="330" t="str">
        <f t="shared" ref="C44:G45" si="11">IFERROR(C$43/C10,"*")</f>
        <v>*</v>
      </c>
      <c r="D44" s="330" t="str">
        <f t="shared" si="11"/>
        <v>*</v>
      </c>
      <c r="E44" s="330" t="str">
        <f t="shared" si="11"/>
        <v>*</v>
      </c>
      <c r="F44" s="257" t="str">
        <f t="shared" ca="1" si="11"/>
        <v>*</v>
      </c>
      <c r="G44" s="257" t="str">
        <f t="shared" si="11"/>
        <v>*</v>
      </c>
      <c r="H44" s="342"/>
      <c r="I44" s="110" t="str">
        <f t="shared" ca="1" si="7"/>
        <v>*</v>
      </c>
      <c r="J44" s="257" t="str">
        <f>IFERROR(J$43/J10,"*")</f>
        <v>*</v>
      </c>
      <c r="K44" s="106" t="str">
        <f t="shared" ca="1" si="8"/>
        <v>n/a</v>
      </c>
      <c r="L44" s="342"/>
      <c r="M44" s="109" t="str">
        <f t="shared" ca="1" si="9"/>
        <v>*</v>
      </c>
      <c r="O44" s="79" t="s">
        <v>82</v>
      </c>
      <c r="P44" s="79" t="s">
        <v>82</v>
      </c>
      <c r="Q44" s="79" t="s">
        <v>82</v>
      </c>
      <c r="R44" s="79" t="s">
        <v>82</v>
      </c>
      <c r="T44" s="49"/>
    </row>
    <row r="45" spans="1:20" ht="15.95" customHeight="1">
      <c r="A45" s="249" t="s">
        <v>72</v>
      </c>
      <c r="B45" s="250" t="s">
        <v>100</v>
      </c>
      <c r="C45" s="330" t="str">
        <f t="shared" si="11"/>
        <v>*</v>
      </c>
      <c r="D45" s="330" t="str">
        <f t="shared" si="11"/>
        <v>*</v>
      </c>
      <c r="E45" s="330" t="str">
        <f t="shared" si="11"/>
        <v>*</v>
      </c>
      <c r="F45" s="257" t="str">
        <f t="shared" ca="1" si="11"/>
        <v>*</v>
      </c>
      <c r="G45" s="257" t="str">
        <f t="shared" si="11"/>
        <v>*</v>
      </c>
      <c r="H45" s="342"/>
      <c r="I45" s="110" t="str">
        <f t="shared" ca="1" si="7"/>
        <v>*</v>
      </c>
      <c r="J45" s="257" t="str">
        <f>IFERROR(J$43/J11,"*")</f>
        <v>*</v>
      </c>
      <c r="K45" s="106" t="str">
        <f t="shared" ca="1" si="8"/>
        <v>n/a</v>
      </c>
      <c r="L45" s="342"/>
      <c r="M45" s="109" t="str">
        <f t="shared" ca="1" si="9"/>
        <v>*</v>
      </c>
      <c r="O45" s="79" t="s">
        <v>82</v>
      </c>
      <c r="P45" s="79" t="s">
        <v>82</v>
      </c>
      <c r="Q45" s="79" t="s">
        <v>82</v>
      </c>
      <c r="R45" s="79" t="s">
        <v>82</v>
      </c>
      <c r="T45" s="96"/>
    </row>
    <row r="46" spans="1:20" ht="15.95" customHeight="1">
      <c r="B46" s="101" t="s">
        <v>107</v>
      </c>
      <c r="C46" s="326"/>
      <c r="D46" s="326"/>
      <c r="E46" s="326"/>
      <c r="F46" s="103"/>
      <c r="G46" s="104"/>
      <c r="H46" s="104"/>
      <c r="I46" s="104"/>
      <c r="J46" s="104"/>
      <c r="K46" s="124"/>
      <c r="L46" s="104"/>
      <c r="M46" s="105"/>
      <c r="O46" s="94"/>
      <c r="P46" s="94"/>
      <c r="Q46" s="94"/>
      <c r="R46" s="94"/>
      <c r="T46" s="49"/>
    </row>
    <row r="47" spans="1:20" ht="15.95" customHeight="1">
      <c r="A47" s="249" t="s">
        <v>73</v>
      </c>
      <c r="B47" s="240" t="s">
        <v>70</v>
      </c>
      <c r="C47" s="317">
        <f>'Inputs &amp; Historical'!D34</f>
        <v>0</v>
      </c>
      <c r="D47" s="317">
        <f>'Inputs &amp; Historical'!F34</f>
        <v>0</v>
      </c>
      <c r="E47" s="317">
        <f>'Inputs &amp; Historical'!J34</f>
        <v>0</v>
      </c>
      <c r="F47" s="126">
        <f ca="1">'Inputs &amp; Historical'!X34</f>
        <v>0</v>
      </c>
      <c r="G47" s="117"/>
      <c r="H47" s="342"/>
      <c r="I47" s="110" t="str">
        <f ca="1">IFERROR(F47/G47,"*")</f>
        <v>*</v>
      </c>
      <c r="J47" s="117"/>
      <c r="K47" s="119">
        <f ca="1">OFFSET(N47,0,$T$15,1,1)</f>
        <v>92384957</v>
      </c>
      <c r="L47" s="342"/>
      <c r="M47" s="109">
        <f ca="1">IFERROR(F47/K47,"*")</f>
        <v>0</v>
      </c>
      <c r="O47" s="333">
        <v>19750000</v>
      </c>
      <c r="P47" s="333">
        <v>40950000</v>
      </c>
      <c r="Q47" s="333">
        <v>92384957</v>
      </c>
      <c r="R47" s="333">
        <v>429846747</v>
      </c>
      <c r="T47" s="49"/>
    </row>
    <row r="48" spans="1:20" ht="15.95" customHeight="1">
      <c r="A48" s="249" t="s">
        <v>73</v>
      </c>
      <c r="B48" s="251" t="s">
        <v>101</v>
      </c>
      <c r="C48" s="319" t="str">
        <f>IFERROR(C47/C40,"*")</f>
        <v>*</v>
      </c>
      <c r="D48" s="319" t="str">
        <f>IFERROR(D47/D40,"*")</f>
        <v>*</v>
      </c>
      <c r="E48" s="319" t="str">
        <f>IFERROR(E47/E40,"*")</f>
        <v>*</v>
      </c>
      <c r="F48" s="126" t="str">
        <f ca="1">IFERROR(F47/F40,"*")</f>
        <v>*</v>
      </c>
      <c r="G48" s="126" t="str">
        <f>IFERROR(G47/G40,"*")</f>
        <v>*</v>
      </c>
      <c r="H48" s="342"/>
      <c r="I48" s="110" t="str">
        <f ca="1">IFERROR(F48/G48,"*")</f>
        <v>*</v>
      </c>
      <c r="J48" s="126" t="str">
        <f>IFERROR(J47/J40,"*")</f>
        <v>*</v>
      </c>
      <c r="K48" s="119">
        <f ca="1">OFFSET(N48,0,$T$15,1,1)</f>
        <v>767225</v>
      </c>
      <c r="L48" s="342"/>
      <c r="M48" s="109" t="str">
        <f ca="1">IFERROR(F48/K48,"*")</f>
        <v>*</v>
      </c>
      <c r="N48" s="47"/>
      <c r="O48" s="334">
        <v>220933</v>
      </c>
      <c r="P48" s="334">
        <v>389699</v>
      </c>
      <c r="Q48" s="334">
        <v>767225</v>
      </c>
      <c r="R48" s="334">
        <v>1284271</v>
      </c>
      <c r="T48" s="49"/>
    </row>
    <row r="49" spans="1:20" ht="15.95" customHeight="1">
      <c r="A49" s="249" t="s">
        <v>73</v>
      </c>
      <c r="B49" s="251" t="s">
        <v>102</v>
      </c>
      <c r="C49" s="319" t="str">
        <f>IFERROR(C47/C10,"*")</f>
        <v>*</v>
      </c>
      <c r="D49" s="319" t="str">
        <f>IFERROR(D47/D10,"*")</f>
        <v>*</v>
      </c>
      <c r="E49" s="319" t="str">
        <f>IFERROR(E47/E10,"*")</f>
        <v>*</v>
      </c>
      <c r="F49" s="126" t="str">
        <f ca="1">IFERROR(F47/F10,"*")</f>
        <v>*</v>
      </c>
      <c r="G49" s="126" t="str">
        <f>IFERROR(G47/G10,"*")</f>
        <v>*</v>
      </c>
      <c r="H49" s="342"/>
      <c r="I49" s="110" t="str">
        <f ca="1">IFERROR(F49/G49,"*")</f>
        <v>*</v>
      </c>
      <c r="J49" s="126" t="str">
        <f>IFERROR(J47/J10,"*")</f>
        <v>*</v>
      </c>
      <c r="K49" s="119">
        <f ca="1">OFFSET(N49,0,$T$15,1,1)</f>
        <v>43593848</v>
      </c>
      <c r="L49" s="342"/>
      <c r="M49" s="109" t="str">
        <f ca="1">IFERROR(F49/K49,"*")</f>
        <v>*</v>
      </c>
      <c r="O49" s="334">
        <v>19750000</v>
      </c>
      <c r="P49" s="334">
        <v>27014425</v>
      </c>
      <c r="Q49" s="334">
        <v>43593848</v>
      </c>
      <c r="R49" s="334">
        <v>64333333</v>
      </c>
    </row>
    <row r="50" spans="1:20" ht="15.95" customHeight="1">
      <c r="A50" s="249" t="s">
        <v>73</v>
      </c>
      <c r="B50" s="251" t="s">
        <v>112</v>
      </c>
      <c r="C50" s="319" t="str">
        <f>IFERROR(C47/C11,"*")</f>
        <v>*</v>
      </c>
      <c r="D50" s="319" t="str">
        <f>IFERROR(D47/D11,"*")</f>
        <v>*</v>
      </c>
      <c r="E50" s="319" t="str">
        <f>IFERROR(E47/E11,"*")</f>
        <v>*</v>
      </c>
      <c r="F50" s="126" t="str">
        <f ca="1">IFERROR(F47/F11,"*")</f>
        <v>*</v>
      </c>
      <c r="G50" s="126" t="str">
        <f>IFERROR(G47/G11,"*")</f>
        <v>*</v>
      </c>
      <c r="H50" s="342"/>
      <c r="I50" s="110" t="str">
        <f ca="1">IFERROR(F50/G50,"*")</f>
        <v>*</v>
      </c>
      <c r="J50" s="126" t="str">
        <f>IFERROR(J47/J11,"*")</f>
        <v>*</v>
      </c>
      <c r="K50" s="119">
        <f ca="1">OFFSET(N50,0,$T$15,1,1)</f>
        <v>29712667</v>
      </c>
      <c r="L50" s="342"/>
      <c r="M50" s="109" t="str">
        <f ca="1">IFERROR(F50/K50,"*")</f>
        <v>*</v>
      </c>
      <c r="O50" s="334">
        <v>16222222</v>
      </c>
      <c r="P50" s="334">
        <v>20000000</v>
      </c>
      <c r="Q50" s="334">
        <v>29712667</v>
      </c>
      <c r="R50" s="334">
        <v>37745498</v>
      </c>
    </row>
    <row r="51" spans="1:20" ht="15.95" customHeight="1">
      <c r="B51" s="101" t="s">
        <v>118</v>
      </c>
      <c r="C51" s="326"/>
      <c r="D51" s="326"/>
      <c r="E51" s="326"/>
      <c r="F51" s="103"/>
      <c r="G51" s="104"/>
      <c r="H51" s="104"/>
      <c r="I51" s="104"/>
      <c r="J51" s="104"/>
      <c r="K51" s="124"/>
      <c r="L51" s="104"/>
      <c r="M51" s="105"/>
      <c r="O51" s="93"/>
      <c r="P51" s="93"/>
      <c r="Q51" s="93"/>
      <c r="R51" s="93"/>
      <c r="T51" s="96"/>
    </row>
    <row r="52" spans="1:20" ht="15.95" customHeight="1">
      <c r="A52" s="249" t="s">
        <v>72</v>
      </c>
      <c r="B52" s="244" t="s">
        <v>119</v>
      </c>
      <c r="C52" s="327">
        <f>'Inputs &amp; Historical'!D36</f>
        <v>0</v>
      </c>
      <c r="D52" s="327">
        <f>'Inputs &amp; Historical'!F36</f>
        <v>0</v>
      </c>
      <c r="E52" s="327">
        <f>'Inputs &amp; Historical'!J36</f>
        <v>0</v>
      </c>
      <c r="F52" s="141">
        <f ca="1">'Inputs &amp; Historical'!X36</f>
        <v>0</v>
      </c>
      <c r="G52" s="142"/>
      <c r="H52" s="342"/>
      <c r="I52" s="110" t="str">
        <f ca="1">IFERROR(F52/G52,"*")</f>
        <v>*</v>
      </c>
      <c r="J52" s="142"/>
      <c r="K52" s="106" t="str">
        <f ca="1">OFFSET(N52,0,$T$15,1,1)</f>
        <v>n/a</v>
      </c>
      <c r="L52" s="342"/>
      <c r="M52" s="143" t="str">
        <f ca="1">IFERROR(F52/K52,"*")</f>
        <v>*</v>
      </c>
      <c r="O52" s="90" t="s">
        <v>82</v>
      </c>
      <c r="P52" s="90" t="s">
        <v>82</v>
      </c>
      <c r="Q52" s="90" t="s">
        <v>82</v>
      </c>
      <c r="R52" s="90" t="s">
        <v>82</v>
      </c>
    </row>
    <row r="53" spans="1:20" ht="31.5">
      <c r="A53" s="249" t="s">
        <v>72</v>
      </c>
      <c r="B53" s="115" t="s">
        <v>49</v>
      </c>
      <c r="C53" s="331" t="str">
        <f>IFERROR(C13/((2080*'Inputs &amp; Historical'!D12)-(C52*8)),"*")</f>
        <v>*</v>
      </c>
      <c r="D53" s="331" t="str">
        <f>IFERROR(D13/((2080*'Inputs &amp; Historical'!F12)-(D52*8)),"*")</f>
        <v>*</v>
      </c>
      <c r="E53" s="331">
        <f>IFERROR(E13/(2080-(E52*8)),"*")</f>
        <v>0</v>
      </c>
      <c r="F53" s="144">
        <f ca="1">IFERROR(F13/(2080-(F52*8)),"*")</f>
        <v>0</v>
      </c>
      <c r="G53" s="144">
        <f>IFERROR(G13/(2080-(G52*8)),"*")</f>
        <v>0</v>
      </c>
      <c r="H53" s="342"/>
      <c r="I53" s="145" t="str">
        <f ca="1">IFERROR(F53/G53,"*")</f>
        <v>*</v>
      </c>
      <c r="J53" s="144">
        <f>IFERROR(J13/(2080-(J52*8)),"*")</f>
        <v>0</v>
      </c>
      <c r="K53" s="146" t="str">
        <f ca="1">OFFSET(N53,0,$T$15,1,1)</f>
        <v>n/a</v>
      </c>
      <c r="L53" s="342"/>
      <c r="M53" s="147" t="str">
        <f ca="1">IFERROR(F53/K53,"*")</f>
        <v>*</v>
      </c>
      <c r="N53" s="47"/>
      <c r="O53" s="90" t="s">
        <v>82</v>
      </c>
      <c r="P53" s="90" t="s">
        <v>82</v>
      </c>
      <c r="Q53" s="90" t="s">
        <v>82</v>
      </c>
      <c r="R53" s="90" t="s">
        <v>82</v>
      </c>
    </row>
    <row r="54" spans="1:20" ht="15.95" customHeight="1">
      <c r="B54" s="408" t="s">
        <v>133</v>
      </c>
      <c r="C54" s="408"/>
      <c r="D54" s="148"/>
      <c r="E54" s="148"/>
      <c r="F54" s="149"/>
      <c r="G54" s="149"/>
      <c r="H54" s="150"/>
      <c r="I54" s="150"/>
      <c r="J54" s="149"/>
      <c r="K54" s="150"/>
      <c r="L54" s="150"/>
      <c r="M54" s="150"/>
      <c r="O54"/>
      <c r="P54"/>
      <c r="Q54"/>
      <c r="R54"/>
    </row>
    <row r="55" spans="1:20" ht="15.75">
      <c r="B55" s="409"/>
      <c r="C55" s="409"/>
      <c r="D55" s="382" t="s">
        <v>126</v>
      </c>
      <c r="E55" s="383"/>
      <c r="F55" s="376" t="s">
        <v>141</v>
      </c>
      <c r="G55" s="377"/>
      <c r="H55" s="378"/>
      <c r="I55" s="387" t="s">
        <v>142</v>
      </c>
      <c r="J55" s="387"/>
      <c r="K55" s="386" t="s">
        <v>122</v>
      </c>
      <c r="L55" s="386"/>
      <c r="M55" s="386"/>
    </row>
    <row r="56" spans="1:20" ht="15.75">
      <c r="B56" s="247"/>
      <c r="C56" s="148"/>
      <c r="D56" s="382"/>
      <c r="E56" s="383"/>
      <c r="F56" s="379"/>
      <c r="G56" s="380"/>
      <c r="H56" s="381"/>
      <c r="I56" s="374" t="s">
        <v>140</v>
      </c>
      <c r="J56" s="374"/>
      <c r="K56" s="375" t="s">
        <v>123</v>
      </c>
      <c r="L56" s="375"/>
      <c r="M56" s="375"/>
    </row>
    <row r="57" spans="1:20" ht="3.95" customHeight="1">
      <c r="A57" s="256"/>
      <c r="B57" s="51"/>
      <c r="H57" s="87"/>
    </row>
    <row r="58" spans="1:20" ht="15.75">
      <c r="B58" s="82"/>
      <c r="C58" s="82"/>
      <c r="D58" s="384" t="s">
        <v>127</v>
      </c>
      <c r="E58" s="385"/>
      <c r="F58" s="376" t="s">
        <v>134</v>
      </c>
      <c r="G58" s="377"/>
      <c r="H58" s="378"/>
      <c r="I58" s="387" t="s">
        <v>135</v>
      </c>
      <c r="J58" s="387"/>
      <c r="K58" s="386" t="s">
        <v>138</v>
      </c>
      <c r="L58" s="386"/>
      <c r="M58" s="386"/>
    </row>
    <row r="59" spans="1:20" ht="15.75">
      <c r="B59" s="95"/>
      <c r="C59" s="82"/>
      <c r="D59" s="82"/>
      <c r="E59" s="82"/>
      <c r="F59" s="379"/>
      <c r="G59" s="380"/>
      <c r="H59" s="381"/>
      <c r="I59" s="374" t="s">
        <v>139</v>
      </c>
      <c r="J59" s="374"/>
      <c r="K59" s="375" t="s">
        <v>125</v>
      </c>
      <c r="L59" s="375"/>
      <c r="M59" s="375"/>
      <c r="O59" s="82"/>
      <c r="P59" s="82"/>
      <c r="Q59" s="82"/>
      <c r="R59" s="82"/>
    </row>
    <row r="60" spans="1:20" ht="15.75">
      <c r="B60" s="95"/>
      <c r="C60" s="82"/>
      <c r="D60" s="82"/>
      <c r="E60" s="82"/>
      <c r="F60" s="82"/>
      <c r="G60" s="82"/>
      <c r="H60" s="82"/>
      <c r="I60" s="82"/>
      <c r="J60" s="82"/>
      <c r="M60" s="361" t="s">
        <v>143</v>
      </c>
      <c r="O60" s="82"/>
      <c r="P60" s="82"/>
      <c r="Q60" s="82"/>
      <c r="R60" s="82"/>
    </row>
    <row r="61" spans="1:20">
      <c r="O61" s="39"/>
      <c r="P61" s="39"/>
      <c r="Q61" s="39"/>
      <c r="R61" s="39"/>
    </row>
    <row r="62" spans="1:20" hidden="1">
      <c r="G62" s="45" t="s">
        <v>137</v>
      </c>
      <c r="H62" s="342"/>
      <c r="I62" s="359">
        <v>1.51</v>
      </c>
      <c r="L62" s="360"/>
      <c r="M62" s="359"/>
    </row>
    <row r="63" spans="1:20" hidden="1">
      <c r="G63" s="45" t="s">
        <v>136</v>
      </c>
      <c r="H63" s="342"/>
      <c r="I63" s="359">
        <v>1.02</v>
      </c>
      <c r="L63" s="360"/>
      <c r="M63" s="359"/>
    </row>
    <row r="64" spans="1:20" hidden="1"/>
  </sheetData>
  <sheetProtection algorithmName="SHA-512" hashValue="s69AINjGfpPB1EwHIkJ9IkqmEgWC5UFKtZ6XAqqtQj+xZ0mgWTPx7DpmcZBwGdo6jt1hahmLA8qG2bE+m4vbSQ==" saltValue="NxzZxAdiAvR4VSvooGaiKQ==" spinCount="100000" sheet="1" objects="1" scenarios="1"/>
  <dataConsolidate/>
  <mergeCells count="26">
    <mergeCell ref="R7:R8"/>
    <mergeCell ref="I55:J55"/>
    <mergeCell ref="K55:M55"/>
    <mergeCell ref="B7:B8"/>
    <mergeCell ref="Q7:Q8"/>
    <mergeCell ref="P7:P8"/>
    <mergeCell ref="O7:O8"/>
    <mergeCell ref="L7:M8"/>
    <mergeCell ref="C7:C8"/>
    <mergeCell ref="E7:E8"/>
    <mergeCell ref="D7:D8"/>
    <mergeCell ref="H7:I8"/>
    <mergeCell ref="J7:J8"/>
    <mergeCell ref="G7:G8"/>
    <mergeCell ref="F7:F8"/>
    <mergeCell ref="B54:C55"/>
    <mergeCell ref="I56:J56"/>
    <mergeCell ref="K56:M56"/>
    <mergeCell ref="F55:H56"/>
    <mergeCell ref="D55:E56"/>
    <mergeCell ref="I59:J59"/>
    <mergeCell ref="K59:M59"/>
    <mergeCell ref="F58:H59"/>
    <mergeCell ref="D58:E58"/>
    <mergeCell ref="K58:M58"/>
    <mergeCell ref="I58:J58"/>
  </mergeCells>
  <conditionalFormatting sqref="H62">
    <cfRule type="expression" dxfId="379" priority="1050" stopIfTrue="1">
      <formula>I62="*"</formula>
    </cfRule>
    <cfRule type="expression" dxfId="378" priority="1051">
      <formula>OR(I62&lt;0.75,I62&gt;2)</formula>
    </cfRule>
    <cfRule type="expression" dxfId="377" priority="1052">
      <formula>I62&lt;0.9</formula>
    </cfRule>
    <cfRule type="expression" dxfId="376" priority="1053">
      <formula>I62&lt;=1.5</formula>
    </cfRule>
    <cfRule type="expression" dxfId="375" priority="1054">
      <formula>I62&lt;=2</formula>
    </cfRule>
  </conditionalFormatting>
  <conditionalFormatting sqref="H63">
    <cfRule type="expression" dxfId="374" priority="1041" stopIfTrue="1">
      <formula>I63="*"</formula>
    </cfRule>
    <cfRule type="expression" dxfId="373" priority="1042">
      <formula>OR(I63&lt;0.25,I63&gt;1.2)</formula>
    </cfRule>
    <cfRule type="expression" dxfId="372" priority="1043">
      <formula>I63&lt;0.75</formula>
    </cfRule>
    <cfRule type="expression" dxfId="371" priority="1044">
      <formula>I63&lt;=1</formula>
    </cfRule>
    <cfRule type="expression" dxfId="370" priority="1045">
      <formula>I63&lt;=1.2</formula>
    </cfRule>
  </conditionalFormatting>
  <conditionalFormatting sqref="H10">
    <cfRule type="expression" dxfId="369" priority="616" stopIfTrue="1">
      <formula>I10="*"</formula>
    </cfRule>
    <cfRule type="expression" dxfId="368" priority="617">
      <formula>OR(I10&lt;0.75,I10&gt;2)</formula>
    </cfRule>
    <cfRule type="expression" dxfId="367" priority="618">
      <formula>I10&lt;0.9</formula>
    </cfRule>
    <cfRule type="expression" dxfId="366" priority="619">
      <formula>I10&lt;=1.5</formula>
    </cfRule>
    <cfRule type="expression" dxfId="365" priority="620">
      <formula>I10&lt;=2</formula>
    </cfRule>
  </conditionalFormatting>
  <conditionalFormatting sqref="H11">
    <cfRule type="expression" dxfId="364" priority="611" stopIfTrue="1">
      <formula>I11="*"</formula>
    </cfRule>
    <cfRule type="expression" dxfId="363" priority="612">
      <formula>OR(I11&lt;0.75,I11&gt;2)</formula>
    </cfRule>
    <cfRule type="expression" dxfId="362" priority="613">
      <formula>I11&lt;0.9</formula>
    </cfRule>
    <cfRule type="expression" dxfId="361" priority="614">
      <formula>I11&lt;=1.5</formula>
    </cfRule>
    <cfRule type="expression" dxfId="360" priority="615">
      <formula>I11&lt;=2</formula>
    </cfRule>
  </conditionalFormatting>
  <conditionalFormatting sqref="H13">
    <cfRule type="expression" dxfId="359" priority="606" stopIfTrue="1">
      <formula>I13="*"</formula>
    </cfRule>
    <cfRule type="expression" dxfId="358" priority="607">
      <formula>OR(I13&lt;0.75,I13&gt;2)</formula>
    </cfRule>
    <cfRule type="expression" dxfId="357" priority="608">
      <formula>I13&lt;0.9</formula>
    </cfRule>
    <cfRule type="expression" dxfId="356" priority="609">
      <formula>I13&lt;=1.5</formula>
    </cfRule>
    <cfRule type="expression" dxfId="355" priority="610">
      <formula>I13&lt;=2</formula>
    </cfRule>
  </conditionalFormatting>
  <conditionalFormatting sqref="H24">
    <cfRule type="expression" dxfId="354" priority="601" stopIfTrue="1">
      <formula>I24="*"</formula>
    </cfRule>
    <cfRule type="expression" dxfId="353" priority="602">
      <formula>OR(I24&lt;0.75,I24&gt;2)</formula>
    </cfRule>
    <cfRule type="expression" dxfId="352" priority="603">
      <formula>I24&lt;0.9</formula>
    </cfRule>
    <cfRule type="expression" dxfId="351" priority="604">
      <formula>I24&lt;=1.5</formula>
    </cfRule>
    <cfRule type="expression" dxfId="350" priority="605">
      <formula>I24&lt;=2</formula>
    </cfRule>
  </conditionalFormatting>
  <conditionalFormatting sqref="H25">
    <cfRule type="expression" dxfId="349" priority="591" stopIfTrue="1">
      <formula>I25="*"</formula>
    </cfRule>
    <cfRule type="expression" dxfId="348" priority="592">
      <formula>OR(I25&lt;0.75,I25&gt;2)</formula>
    </cfRule>
    <cfRule type="expression" dxfId="347" priority="593">
      <formula>I25&lt;0.9</formula>
    </cfRule>
    <cfRule type="expression" dxfId="346" priority="594">
      <formula>I25&lt;=1.5</formula>
    </cfRule>
    <cfRule type="expression" dxfId="345" priority="595">
      <formula>I25&lt;=2</formula>
    </cfRule>
  </conditionalFormatting>
  <conditionalFormatting sqref="H26">
    <cfRule type="expression" dxfId="344" priority="586" stopIfTrue="1">
      <formula>I26="*"</formula>
    </cfRule>
    <cfRule type="expression" dxfId="343" priority="587">
      <formula>OR(I26&lt;0.75,I26&gt;2)</formula>
    </cfRule>
    <cfRule type="expression" dxfId="342" priority="588">
      <formula>I26&lt;0.9</formula>
    </cfRule>
    <cfRule type="expression" dxfId="341" priority="589">
      <formula>I26&lt;=1.5</formula>
    </cfRule>
    <cfRule type="expression" dxfId="340" priority="590">
      <formula>I26&lt;=2</formula>
    </cfRule>
  </conditionalFormatting>
  <conditionalFormatting sqref="H27">
    <cfRule type="expression" dxfId="339" priority="581" stopIfTrue="1">
      <formula>I27="*"</formula>
    </cfRule>
    <cfRule type="expression" dxfId="338" priority="582">
      <formula>OR(I27&lt;0.75,I27&gt;2)</formula>
    </cfRule>
    <cfRule type="expression" dxfId="337" priority="583">
      <formula>I27&lt;0.9</formula>
    </cfRule>
    <cfRule type="expression" dxfId="336" priority="584">
      <formula>I27&lt;=1.5</formula>
    </cfRule>
    <cfRule type="expression" dxfId="335" priority="585">
      <formula>I27&lt;=2</formula>
    </cfRule>
  </conditionalFormatting>
  <conditionalFormatting sqref="H28">
    <cfRule type="expression" dxfId="334" priority="576" stopIfTrue="1">
      <formula>I28="*"</formula>
    </cfRule>
    <cfRule type="expression" dxfId="333" priority="577">
      <formula>OR(I28&lt;0.75,I28&gt;2)</formula>
    </cfRule>
    <cfRule type="expression" dxfId="332" priority="578">
      <formula>I28&lt;0.9</formula>
    </cfRule>
    <cfRule type="expression" dxfId="331" priority="579">
      <formula>I28&lt;=1.5</formula>
    </cfRule>
    <cfRule type="expression" dxfId="330" priority="580">
      <formula>I28&lt;=2</formula>
    </cfRule>
  </conditionalFormatting>
  <conditionalFormatting sqref="H29">
    <cfRule type="expression" dxfId="329" priority="571" stopIfTrue="1">
      <formula>I29="*"</formula>
    </cfRule>
    <cfRule type="expression" dxfId="328" priority="572">
      <formula>OR(I29&lt;0.75,I29&gt;2)</formula>
    </cfRule>
    <cfRule type="expression" dxfId="327" priority="573">
      <formula>I29&lt;0.9</formula>
    </cfRule>
    <cfRule type="expression" dxfId="326" priority="574">
      <formula>I29&lt;=1.5</formula>
    </cfRule>
    <cfRule type="expression" dxfId="325" priority="575">
      <formula>I29&lt;=2</formula>
    </cfRule>
  </conditionalFormatting>
  <conditionalFormatting sqref="H36">
    <cfRule type="expression" dxfId="324" priority="566" stopIfTrue="1">
      <formula>I36="*"</formula>
    </cfRule>
    <cfRule type="expression" dxfId="323" priority="567">
      <formula>OR(I36&lt;0.75,I36&gt;2)</formula>
    </cfRule>
    <cfRule type="expression" dxfId="322" priority="568">
      <formula>I36&lt;0.9</formula>
    </cfRule>
    <cfRule type="expression" dxfId="321" priority="569">
      <formula>I36&lt;=1.5</formula>
    </cfRule>
    <cfRule type="expression" dxfId="320" priority="570">
      <formula>I36&lt;=2</formula>
    </cfRule>
  </conditionalFormatting>
  <conditionalFormatting sqref="H37">
    <cfRule type="expression" dxfId="319" priority="561" stopIfTrue="1">
      <formula>I37="*"</formula>
    </cfRule>
    <cfRule type="expression" dxfId="318" priority="562">
      <formula>OR(I37&lt;0.75,I37&gt;2)</formula>
    </cfRule>
    <cfRule type="expression" dxfId="317" priority="563">
      <formula>I37&lt;0.9</formula>
    </cfRule>
    <cfRule type="expression" dxfId="316" priority="564">
      <formula>I37&lt;=1.5</formula>
    </cfRule>
    <cfRule type="expression" dxfId="315" priority="565">
      <formula>I37&lt;=2</formula>
    </cfRule>
  </conditionalFormatting>
  <conditionalFormatting sqref="H38">
    <cfRule type="expression" dxfId="314" priority="556" stopIfTrue="1">
      <formula>I38="*"</formula>
    </cfRule>
    <cfRule type="expression" dxfId="313" priority="557">
      <formula>OR(I38&lt;0.75,I38&gt;2)</formula>
    </cfRule>
    <cfRule type="expression" dxfId="312" priority="558">
      <formula>I38&lt;0.9</formula>
    </cfRule>
    <cfRule type="expression" dxfId="311" priority="559">
      <formula>I38&lt;=1.5</formula>
    </cfRule>
    <cfRule type="expression" dxfId="310" priority="560">
      <formula>I38&lt;=2</formula>
    </cfRule>
  </conditionalFormatting>
  <conditionalFormatting sqref="H40">
    <cfRule type="expression" dxfId="309" priority="551" stopIfTrue="1">
      <formula>I40="*"</formula>
    </cfRule>
    <cfRule type="expression" dxfId="308" priority="552">
      <formula>OR(I40&lt;0.75,I40&gt;2)</formula>
    </cfRule>
    <cfRule type="expression" dxfId="307" priority="553">
      <formula>I40&lt;0.9</formula>
    </cfRule>
    <cfRule type="expression" dxfId="306" priority="554">
      <formula>I40&lt;=1.5</formula>
    </cfRule>
    <cfRule type="expression" dxfId="305" priority="555">
      <formula>I40&lt;=2</formula>
    </cfRule>
  </conditionalFormatting>
  <conditionalFormatting sqref="H41">
    <cfRule type="expression" dxfId="304" priority="546" stopIfTrue="1">
      <formula>I41="*"</formula>
    </cfRule>
    <cfRule type="expression" dxfId="303" priority="547">
      <formula>OR(I41&lt;0.75,I41&gt;2)</formula>
    </cfRule>
    <cfRule type="expression" dxfId="302" priority="548">
      <formula>I41&lt;0.9</formula>
    </cfRule>
    <cfRule type="expression" dxfId="301" priority="549">
      <formula>I41&lt;=1.5</formula>
    </cfRule>
    <cfRule type="expression" dxfId="300" priority="550">
      <formula>I41&lt;=2</formula>
    </cfRule>
  </conditionalFormatting>
  <conditionalFormatting sqref="H42">
    <cfRule type="expression" dxfId="299" priority="541" stopIfTrue="1">
      <formula>I42="*"</formula>
    </cfRule>
    <cfRule type="expression" dxfId="298" priority="542">
      <formula>OR(I42&lt;0.75,I42&gt;2)</formula>
    </cfRule>
    <cfRule type="expression" dxfId="297" priority="543">
      <formula>I42&lt;0.9</formula>
    </cfRule>
    <cfRule type="expression" dxfId="296" priority="544">
      <formula>I42&lt;=1.5</formula>
    </cfRule>
    <cfRule type="expression" dxfId="295" priority="545">
      <formula>I42&lt;=2</formula>
    </cfRule>
  </conditionalFormatting>
  <conditionalFormatting sqref="H43">
    <cfRule type="expression" dxfId="294" priority="536" stopIfTrue="1">
      <formula>I43="*"</formula>
    </cfRule>
    <cfRule type="expression" dxfId="293" priority="537">
      <formula>OR(I43&lt;0.75,I43&gt;2)</formula>
    </cfRule>
    <cfRule type="expression" dxfId="292" priority="538">
      <formula>I43&lt;0.9</formula>
    </cfRule>
    <cfRule type="expression" dxfId="291" priority="539">
      <formula>I43&lt;=1.5</formula>
    </cfRule>
    <cfRule type="expression" dxfId="290" priority="540">
      <formula>I43&lt;=2</formula>
    </cfRule>
  </conditionalFormatting>
  <conditionalFormatting sqref="H44">
    <cfRule type="expression" dxfId="289" priority="531" stopIfTrue="1">
      <formula>I44="*"</formula>
    </cfRule>
    <cfRule type="expression" dxfId="288" priority="532">
      <formula>OR(I44&lt;0.75,I44&gt;2)</formula>
    </cfRule>
    <cfRule type="expression" dxfId="287" priority="533">
      <formula>I44&lt;0.9</formula>
    </cfRule>
    <cfRule type="expression" dxfId="286" priority="534">
      <formula>I44&lt;=1.5</formula>
    </cfRule>
    <cfRule type="expression" dxfId="285" priority="535">
      <formula>I44&lt;=2</formula>
    </cfRule>
  </conditionalFormatting>
  <conditionalFormatting sqref="H45">
    <cfRule type="expression" dxfId="284" priority="526" stopIfTrue="1">
      <formula>I45="*"</formula>
    </cfRule>
    <cfRule type="expression" dxfId="283" priority="527">
      <formula>OR(I45&lt;0.75,I45&gt;2)</formula>
    </cfRule>
    <cfRule type="expression" dxfId="282" priority="528">
      <formula>I45&lt;0.9</formula>
    </cfRule>
    <cfRule type="expression" dxfId="281" priority="529">
      <formula>I45&lt;=1.5</formula>
    </cfRule>
    <cfRule type="expression" dxfId="280" priority="530">
      <formula>I45&lt;=2</formula>
    </cfRule>
  </conditionalFormatting>
  <conditionalFormatting sqref="H47">
    <cfRule type="expression" dxfId="279" priority="521" stopIfTrue="1">
      <formula>I47="*"</formula>
    </cfRule>
    <cfRule type="expression" dxfId="278" priority="522">
      <formula>OR(I47&lt;0.75,I47&gt;2)</formula>
    </cfRule>
    <cfRule type="expression" dxfId="277" priority="523">
      <formula>I47&lt;0.9</formula>
    </cfRule>
    <cfRule type="expression" dxfId="276" priority="524">
      <formula>I47&lt;=1.5</formula>
    </cfRule>
    <cfRule type="expression" dxfId="275" priority="525">
      <formula>I47&lt;=2</formula>
    </cfRule>
  </conditionalFormatting>
  <conditionalFormatting sqref="H48">
    <cfRule type="expression" dxfId="274" priority="516" stopIfTrue="1">
      <formula>I48="*"</formula>
    </cfRule>
    <cfRule type="expression" dxfId="273" priority="517">
      <formula>OR(I48&lt;0.75,I48&gt;2)</formula>
    </cfRule>
    <cfRule type="expression" dxfId="272" priority="518">
      <formula>I48&lt;0.9</formula>
    </cfRule>
    <cfRule type="expression" dxfId="271" priority="519">
      <formula>I48&lt;=1.5</formula>
    </cfRule>
    <cfRule type="expression" dxfId="270" priority="520">
      <formula>I48&lt;=2</formula>
    </cfRule>
  </conditionalFormatting>
  <conditionalFormatting sqref="H49">
    <cfRule type="expression" dxfId="269" priority="511" stopIfTrue="1">
      <formula>I49="*"</formula>
    </cfRule>
    <cfRule type="expression" dxfId="268" priority="512">
      <formula>OR(I49&lt;0.75,I49&gt;2)</formula>
    </cfRule>
    <cfRule type="expression" dxfId="267" priority="513">
      <formula>I49&lt;0.9</formula>
    </cfRule>
    <cfRule type="expression" dxfId="266" priority="514">
      <formula>I49&lt;=1.5</formula>
    </cfRule>
    <cfRule type="expression" dxfId="265" priority="515">
      <formula>I49&lt;=2</formula>
    </cfRule>
  </conditionalFormatting>
  <conditionalFormatting sqref="H50">
    <cfRule type="expression" dxfId="264" priority="506" stopIfTrue="1">
      <formula>I50="*"</formula>
    </cfRule>
    <cfRule type="expression" dxfId="263" priority="507">
      <formula>OR(I50&lt;0.75,I50&gt;2)</formula>
    </cfRule>
    <cfRule type="expression" dxfId="262" priority="508">
      <formula>I50&lt;0.9</formula>
    </cfRule>
    <cfRule type="expression" dxfId="261" priority="509">
      <formula>I50&lt;=1.5</formula>
    </cfRule>
    <cfRule type="expression" dxfId="260" priority="510">
      <formula>I50&lt;=2</formula>
    </cfRule>
  </conditionalFormatting>
  <conditionalFormatting sqref="H52">
    <cfRule type="expression" dxfId="259" priority="501" stopIfTrue="1">
      <formula>I52="*"</formula>
    </cfRule>
    <cfRule type="expression" dxfId="258" priority="502">
      <formula>OR(I52&lt;0.75,I52&gt;2)</formula>
    </cfRule>
    <cfRule type="expression" dxfId="257" priority="503">
      <formula>I52&lt;0.9</formula>
    </cfRule>
    <cfRule type="expression" dxfId="256" priority="504">
      <formula>I52&lt;=1.5</formula>
    </cfRule>
    <cfRule type="expression" dxfId="255" priority="505">
      <formula>I52&lt;=2</formula>
    </cfRule>
  </conditionalFormatting>
  <conditionalFormatting sqref="H53">
    <cfRule type="expression" dxfId="254" priority="496" stopIfTrue="1">
      <formula>I53="*"</formula>
    </cfRule>
    <cfRule type="expression" dxfId="253" priority="497">
      <formula>OR(I53&lt;0.75,I53&gt;2)</formula>
    </cfRule>
    <cfRule type="expression" dxfId="252" priority="498">
      <formula>I53&lt;0.9</formula>
    </cfRule>
    <cfRule type="expression" dxfId="251" priority="499">
      <formula>I53&lt;=1.5</formula>
    </cfRule>
    <cfRule type="expression" dxfId="250" priority="500">
      <formula>I53&lt;=2</formula>
    </cfRule>
  </conditionalFormatting>
  <conditionalFormatting sqref="H21">
    <cfRule type="expression" dxfId="249" priority="451" stopIfTrue="1">
      <formula>I21="*"</formula>
    </cfRule>
    <cfRule type="expression" dxfId="248" priority="452">
      <formula>OR(I21&lt;0.75,I21&gt;2)</formula>
    </cfRule>
    <cfRule type="expression" dxfId="247" priority="453">
      <formula>I21&lt;0.9</formula>
    </cfRule>
    <cfRule type="expression" dxfId="246" priority="454">
      <formula>I21&lt;=1.5</formula>
    </cfRule>
    <cfRule type="expression" dxfId="245" priority="455">
      <formula>I21&lt;=2</formula>
    </cfRule>
  </conditionalFormatting>
  <conditionalFormatting sqref="H22">
    <cfRule type="expression" dxfId="244" priority="446" stopIfTrue="1">
      <formula>I22="*"</formula>
    </cfRule>
    <cfRule type="expression" dxfId="243" priority="447">
      <formula>OR(I22&lt;0.75,I22&gt;2)</formula>
    </cfRule>
    <cfRule type="expression" dxfId="242" priority="448">
      <formula>I22&lt;0.9</formula>
    </cfRule>
    <cfRule type="expression" dxfId="241" priority="449">
      <formula>I22&lt;=1.5</formula>
    </cfRule>
    <cfRule type="expression" dxfId="240" priority="450">
      <formula>I22&lt;=2</formula>
    </cfRule>
  </conditionalFormatting>
  <conditionalFormatting sqref="H14">
    <cfRule type="expression" dxfId="239" priority="236" stopIfTrue="1">
      <formula>I14="*"</formula>
    </cfRule>
    <cfRule type="expression" dxfId="238" priority="237">
      <formula>OR(I14&lt;0.25,I14&gt;1.2)</formula>
    </cfRule>
    <cfRule type="expression" dxfId="237" priority="238">
      <formula>I14&lt;0.75</formula>
    </cfRule>
    <cfRule type="expression" dxfId="236" priority="239">
      <formula>I14&lt;=1</formula>
    </cfRule>
    <cfRule type="expression" dxfId="235" priority="240">
      <formula>I14&lt;=1.2</formula>
    </cfRule>
  </conditionalFormatting>
  <conditionalFormatting sqref="H15">
    <cfRule type="expression" dxfId="234" priority="231" stopIfTrue="1">
      <formula>I15="*"</formula>
    </cfRule>
    <cfRule type="expression" dxfId="233" priority="232">
      <formula>OR(I15&lt;0.25,I15&gt;1.2)</formula>
    </cfRule>
    <cfRule type="expression" dxfId="232" priority="233">
      <formula>I15&lt;0.75</formula>
    </cfRule>
    <cfRule type="expression" dxfId="231" priority="234">
      <formula>I15&lt;=1</formula>
    </cfRule>
    <cfRule type="expression" dxfId="230" priority="235">
      <formula>I15&lt;=1.2</formula>
    </cfRule>
  </conditionalFormatting>
  <conditionalFormatting sqref="H16">
    <cfRule type="expression" dxfId="229" priority="226" stopIfTrue="1">
      <formula>I16="*"</formula>
    </cfRule>
    <cfRule type="expression" dxfId="228" priority="227">
      <formula>OR(I16&lt;0.25,I16&gt;1.2)</formula>
    </cfRule>
    <cfRule type="expression" dxfId="227" priority="228">
      <formula>I16&lt;0.75</formula>
    </cfRule>
    <cfRule type="expression" dxfId="226" priority="229">
      <formula>I16&lt;=1</formula>
    </cfRule>
    <cfRule type="expression" dxfId="225" priority="230">
      <formula>I16&lt;=1.2</formula>
    </cfRule>
  </conditionalFormatting>
  <conditionalFormatting sqref="H17">
    <cfRule type="expression" dxfId="224" priority="221" stopIfTrue="1">
      <formula>I17="*"</formula>
    </cfRule>
    <cfRule type="expression" dxfId="223" priority="222">
      <formula>OR(I17&lt;0.25,I17&gt;1.2)</formula>
    </cfRule>
    <cfRule type="expression" dxfId="222" priority="223">
      <formula>I17&lt;0.75</formula>
    </cfRule>
    <cfRule type="expression" dxfId="221" priority="224">
      <formula>I17&lt;=1</formula>
    </cfRule>
    <cfRule type="expression" dxfId="220" priority="225">
      <formula>I17&lt;=1.2</formula>
    </cfRule>
  </conditionalFormatting>
  <conditionalFormatting sqref="H18">
    <cfRule type="expression" dxfId="219" priority="216" stopIfTrue="1">
      <formula>I18="*"</formula>
    </cfRule>
    <cfRule type="expression" dxfId="218" priority="217">
      <formula>OR(I18&lt;0.25,I18&gt;1.2)</formula>
    </cfRule>
    <cfRule type="expression" dxfId="217" priority="218">
      <formula>I18&lt;0.75</formula>
    </cfRule>
    <cfRule type="expression" dxfId="216" priority="219">
      <formula>I18&lt;=1</formula>
    </cfRule>
    <cfRule type="expression" dxfId="215" priority="220">
      <formula>I18&lt;=1.2</formula>
    </cfRule>
  </conditionalFormatting>
  <conditionalFormatting sqref="H19">
    <cfRule type="expression" dxfId="214" priority="211" stopIfTrue="1">
      <formula>I19="*"</formula>
    </cfRule>
    <cfRule type="expression" dxfId="213" priority="212">
      <formula>OR(I19&lt;0.25,I19&gt;1.2)</formula>
    </cfRule>
    <cfRule type="expression" dxfId="212" priority="213">
      <formula>I19&lt;0.75</formula>
    </cfRule>
    <cfRule type="expression" dxfId="211" priority="214">
      <formula>I19&lt;=1</formula>
    </cfRule>
    <cfRule type="expression" dxfId="210" priority="215">
      <formula>I19&lt;=1.2</formula>
    </cfRule>
  </conditionalFormatting>
  <conditionalFormatting sqref="H20">
    <cfRule type="expression" dxfId="209" priority="206" stopIfTrue="1">
      <formula>I20="*"</formula>
    </cfRule>
    <cfRule type="expression" dxfId="208" priority="207">
      <formula>OR(I20&lt;0.25,I20&gt;1.2)</formula>
    </cfRule>
    <cfRule type="expression" dxfId="207" priority="208">
      <formula>I20&lt;0.75</formula>
    </cfRule>
    <cfRule type="expression" dxfId="206" priority="209">
      <formula>I20&lt;=1</formula>
    </cfRule>
    <cfRule type="expression" dxfId="205" priority="210">
      <formula>I20&lt;=1.2</formula>
    </cfRule>
  </conditionalFormatting>
  <conditionalFormatting sqref="H31">
    <cfRule type="expression" dxfId="204" priority="201" stopIfTrue="1">
      <formula>I31="*"</formula>
    </cfRule>
    <cfRule type="expression" dxfId="203" priority="202">
      <formula>OR(I31&lt;0.25,I31&gt;1.2)</formula>
    </cfRule>
    <cfRule type="expression" dxfId="202" priority="203">
      <formula>I31&lt;0.75</formula>
    </cfRule>
    <cfRule type="expression" dxfId="201" priority="204">
      <formula>I31&lt;=1</formula>
    </cfRule>
    <cfRule type="expression" dxfId="200" priority="205">
      <formula>I31&lt;=1.2</formula>
    </cfRule>
  </conditionalFormatting>
  <conditionalFormatting sqref="H32">
    <cfRule type="expression" dxfId="199" priority="196" stopIfTrue="1">
      <formula>I32="*"</formula>
    </cfRule>
    <cfRule type="expression" dxfId="198" priority="197">
      <formula>OR(I32&lt;0.25,I32&gt;1.2)</formula>
    </cfRule>
    <cfRule type="expression" dxfId="197" priority="198">
      <formula>I32&lt;0.75</formula>
    </cfRule>
    <cfRule type="expression" dxfId="196" priority="199">
      <formula>I32&lt;=1</formula>
    </cfRule>
    <cfRule type="expression" dxfId="195" priority="200">
      <formula>I32&lt;=1.2</formula>
    </cfRule>
  </conditionalFormatting>
  <conditionalFormatting sqref="H33">
    <cfRule type="expression" dxfId="194" priority="191" stopIfTrue="1">
      <formula>I33="*"</formula>
    </cfRule>
    <cfRule type="expression" dxfId="193" priority="192">
      <formula>OR(I33&lt;0.25,I33&gt;1.2)</formula>
    </cfRule>
    <cfRule type="expression" dxfId="192" priority="193">
      <formula>I33&lt;0.75</formula>
    </cfRule>
    <cfRule type="expression" dxfId="191" priority="194">
      <formula>I33&lt;=1</formula>
    </cfRule>
    <cfRule type="expression" dxfId="190" priority="195">
      <formula>I33&lt;=1.2</formula>
    </cfRule>
  </conditionalFormatting>
  <conditionalFormatting sqref="H34">
    <cfRule type="expression" dxfId="189" priority="186" stopIfTrue="1">
      <formula>I34="*"</formula>
    </cfRule>
    <cfRule type="expression" dxfId="188" priority="187">
      <formula>OR(I34&lt;0.25,I34&gt;1.2)</formula>
    </cfRule>
    <cfRule type="expression" dxfId="187" priority="188">
      <formula>I34&lt;0.75</formula>
    </cfRule>
    <cfRule type="expression" dxfId="186" priority="189">
      <formula>I34&lt;=1</formula>
    </cfRule>
    <cfRule type="expression" dxfId="185" priority="190">
      <formula>I34&lt;=1.2</formula>
    </cfRule>
  </conditionalFormatting>
  <conditionalFormatting sqref="L10">
    <cfRule type="expression" dxfId="184" priority="181" stopIfTrue="1">
      <formula>M10="*"</formula>
    </cfRule>
    <cfRule type="expression" dxfId="183" priority="182">
      <formula>OR(M10&lt;0.75,M10&gt;2)</formula>
    </cfRule>
    <cfRule type="expression" dxfId="182" priority="183">
      <formula>M10&lt;0.9</formula>
    </cfRule>
    <cfRule type="expression" dxfId="181" priority="184">
      <formula>M10&lt;=1.5</formula>
    </cfRule>
    <cfRule type="expression" dxfId="180" priority="185">
      <formula>M10&lt;=2</formula>
    </cfRule>
  </conditionalFormatting>
  <conditionalFormatting sqref="L11">
    <cfRule type="expression" dxfId="179" priority="176" stopIfTrue="1">
      <formula>M11="*"</formula>
    </cfRule>
    <cfRule type="expression" dxfId="178" priority="177">
      <formula>OR(M11&lt;0.75,M11&gt;2)</formula>
    </cfRule>
    <cfRule type="expression" dxfId="177" priority="178">
      <formula>M11&lt;0.9</formula>
    </cfRule>
    <cfRule type="expression" dxfId="176" priority="179">
      <formula>M11&lt;=1.5</formula>
    </cfRule>
    <cfRule type="expression" dxfId="175" priority="180">
      <formula>M11&lt;=2</formula>
    </cfRule>
  </conditionalFormatting>
  <conditionalFormatting sqref="L13">
    <cfRule type="expression" dxfId="174" priority="171" stopIfTrue="1">
      <formula>M13="*"</formula>
    </cfRule>
    <cfRule type="expression" dxfId="173" priority="172">
      <formula>OR(M13&lt;0.75,M13&gt;2)</formula>
    </cfRule>
    <cfRule type="expression" dxfId="172" priority="173">
      <formula>M13&lt;0.9</formula>
    </cfRule>
    <cfRule type="expression" dxfId="171" priority="174">
      <formula>M13&lt;=1.5</formula>
    </cfRule>
    <cfRule type="expression" dxfId="170" priority="175">
      <formula>M13&lt;=2</formula>
    </cfRule>
  </conditionalFormatting>
  <conditionalFormatting sqref="L24">
    <cfRule type="expression" dxfId="169" priority="166" stopIfTrue="1">
      <formula>M24="*"</formula>
    </cfRule>
    <cfRule type="expression" dxfId="168" priority="167">
      <formula>OR(M24&lt;0.75,M24&gt;2)</formula>
    </cfRule>
    <cfRule type="expression" dxfId="167" priority="168">
      <formula>M24&lt;0.9</formula>
    </cfRule>
    <cfRule type="expression" dxfId="166" priority="169">
      <formula>M24&lt;=1.5</formula>
    </cfRule>
    <cfRule type="expression" dxfId="165" priority="170">
      <formula>M24&lt;=2</formula>
    </cfRule>
  </conditionalFormatting>
  <conditionalFormatting sqref="L25">
    <cfRule type="expression" dxfId="164" priority="161" stopIfTrue="1">
      <formula>M25="*"</formula>
    </cfRule>
    <cfRule type="expression" dxfId="163" priority="162">
      <formula>OR(M25&lt;0.75,M25&gt;2)</formula>
    </cfRule>
    <cfRule type="expression" dxfId="162" priority="163">
      <formula>M25&lt;0.9</formula>
    </cfRule>
    <cfRule type="expression" dxfId="161" priority="164">
      <formula>M25&lt;=1.5</formula>
    </cfRule>
    <cfRule type="expression" dxfId="160" priority="165">
      <formula>M25&lt;=2</formula>
    </cfRule>
  </conditionalFormatting>
  <conditionalFormatting sqref="L26">
    <cfRule type="expression" dxfId="159" priority="156" stopIfTrue="1">
      <formula>M26="*"</formula>
    </cfRule>
    <cfRule type="expression" dxfId="158" priority="157">
      <formula>OR(M26&lt;0.75,M26&gt;2)</formula>
    </cfRule>
    <cfRule type="expression" dxfId="157" priority="158">
      <formula>M26&lt;0.9</formula>
    </cfRule>
    <cfRule type="expression" dxfId="156" priority="159">
      <formula>M26&lt;=1.5</formula>
    </cfRule>
    <cfRule type="expression" dxfId="155" priority="160">
      <formula>M26&lt;=2</formula>
    </cfRule>
  </conditionalFormatting>
  <conditionalFormatting sqref="L27">
    <cfRule type="expression" dxfId="154" priority="151" stopIfTrue="1">
      <formula>M27="*"</formula>
    </cfRule>
    <cfRule type="expression" dxfId="153" priority="152">
      <formula>OR(M27&lt;0.75,M27&gt;2)</formula>
    </cfRule>
    <cfRule type="expression" dxfId="152" priority="153">
      <formula>M27&lt;0.9</formula>
    </cfRule>
    <cfRule type="expression" dxfId="151" priority="154">
      <formula>M27&lt;=1.5</formula>
    </cfRule>
    <cfRule type="expression" dxfId="150" priority="155">
      <formula>M27&lt;=2</formula>
    </cfRule>
  </conditionalFormatting>
  <conditionalFormatting sqref="L28">
    <cfRule type="expression" dxfId="149" priority="146" stopIfTrue="1">
      <formula>M28="*"</formula>
    </cfRule>
    <cfRule type="expression" dxfId="148" priority="147">
      <formula>OR(M28&lt;0.75,M28&gt;2)</formula>
    </cfRule>
    <cfRule type="expression" dxfId="147" priority="148">
      <formula>M28&lt;0.9</formula>
    </cfRule>
    <cfRule type="expression" dxfId="146" priority="149">
      <formula>M28&lt;=1.5</formula>
    </cfRule>
    <cfRule type="expression" dxfId="145" priority="150">
      <formula>M28&lt;=2</formula>
    </cfRule>
  </conditionalFormatting>
  <conditionalFormatting sqref="L29">
    <cfRule type="expression" dxfId="144" priority="141" stopIfTrue="1">
      <formula>M29="*"</formula>
    </cfRule>
    <cfRule type="expression" dxfId="143" priority="142">
      <formula>OR(M29&lt;0.75,M29&gt;2)</formula>
    </cfRule>
    <cfRule type="expression" dxfId="142" priority="143">
      <formula>M29&lt;0.9</formula>
    </cfRule>
    <cfRule type="expression" dxfId="141" priority="144">
      <formula>M29&lt;=1.5</formula>
    </cfRule>
    <cfRule type="expression" dxfId="140" priority="145">
      <formula>M29&lt;=2</formula>
    </cfRule>
  </conditionalFormatting>
  <conditionalFormatting sqref="L36">
    <cfRule type="expression" dxfId="139" priority="136" stopIfTrue="1">
      <formula>M36="*"</formula>
    </cfRule>
    <cfRule type="expression" dxfId="138" priority="137">
      <formula>OR(M36&lt;0.75,M36&gt;2)</formula>
    </cfRule>
    <cfRule type="expression" dxfId="137" priority="138">
      <formula>M36&lt;0.9</formula>
    </cfRule>
    <cfRule type="expression" dxfId="136" priority="139">
      <formula>M36&lt;=1.5</formula>
    </cfRule>
    <cfRule type="expression" dxfId="135" priority="140">
      <formula>M36&lt;=2</formula>
    </cfRule>
  </conditionalFormatting>
  <conditionalFormatting sqref="L37">
    <cfRule type="expression" dxfId="134" priority="131" stopIfTrue="1">
      <formula>M37="*"</formula>
    </cfRule>
    <cfRule type="expression" dxfId="133" priority="132">
      <formula>OR(M37&lt;0.75,M37&gt;2)</formula>
    </cfRule>
    <cfRule type="expression" dxfId="132" priority="133">
      <formula>M37&lt;0.9</formula>
    </cfRule>
    <cfRule type="expression" dxfId="131" priority="134">
      <formula>M37&lt;=1.5</formula>
    </cfRule>
    <cfRule type="expression" dxfId="130" priority="135">
      <formula>M37&lt;=2</formula>
    </cfRule>
  </conditionalFormatting>
  <conditionalFormatting sqref="L38">
    <cfRule type="expression" dxfId="129" priority="126" stopIfTrue="1">
      <formula>M38="*"</formula>
    </cfRule>
    <cfRule type="expression" dxfId="128" priority="127">
      <formula>OR(M38&lt;0.75,M38&gt;2)</formula>
    </cfRule>
    <cfRule type="expression" dxfId="127" priority="128">
      <formula>M38&lt;0.9</formula>
    </cfRule>
    <cfRule type="expression" dxfId="126" priority="129">
      <formula>M38&lt;=1.5</formula>
    </cfRule>
    <cfRule type="expression" dxfId="125" priority="130">
      <formula>M38&lt;=2</formula>
    </cfRule>
  </conditionalFormatting>
  <conditionalFormatting sqref="L40">
    <cfRule type="expression" dxfId="124" priority="121" stopIfTrue="1">
      <formula>M40="*"</formula>
    </cfRule>
    <cfRule type="expression" dxfId="123" priority="122">
      <formula>OR(M40&lt;0.75,M40&gt;2)</formula>
    </cfRule>
    <cfRule type="expression" dxfId="122" priority="123">
      <formula>M40&lt;0.9</formula>
    </cfRule>
    <cfRule type="expression" dxfId="121" priority="124">
      <formula>M40&lt;=1.5</formula>
    </cfRule>
    <cfRule type="expression" dxfId="120" priority="125">
      <formula>M40&lt;=2</formula>
    </cfRule>
  </conditionalFormatting>
  <conditionalFormatting sqref="L41">
    <cfRule type="expression" dxfId="119" priority="116" stopIfTrue="1">
      <formula>M41="*"</formula>
    </cfRule>
    <cfRule type="expression" dxfId="118" priority="117">
      <formula>OR(M41&lt;0.75,M41&gt;2)</formula>
    </cfRule>
    <cfRule type="expression" dxfId="117" priority="118">
      <formula>M41&lt;0.9</formula>
    </cfRule>
    <cfRule type="expression" dxfId="116" priority="119">
      <formula>M41&lt;=1.5</formula>
    </cfRule>
    <cfRule type="expression" dxfId="115" priority="120">
      <formula>M41&lt;=2</formula>
    </cfRule>
  </conditionalFormatting>
  <conditionalFormatting sqref="L42">
    <cfRule type="expression" dxfId="114" priority="111" stopIfTrue="1">
      <formula>M42="*"</formula>
    </cfRule>
    <cfRule type="expression" dxfId="113" priority="112">
      <formula>OR(M42&lt;0.75,M42&gt;2)</formula>
    </cfRule>
    <cfRule type="expression" dxfId="112" priority="113">
      <formula>M42&lt;0.9</formula>
    </cfRule>
    <cfRule type="expression" dxfId="111" priority="114">
      <formula>M42&lt;=1.5</formula>
    </cfRule>
    <cfRule type="expression" dxfId="110" priority="115">
      <formula>M42&lt;=2</formula>
    </cfRule>
  </conditionalFormatting>
  <conditionalFormatting sqref="L43">
    <cfRule type="expression" dxfId="109" priority="106" stopIfTrue="1">
      <formula>M43="*"</formula>
    </cfRule>
    <cfRule type="expression" dxfId="108" priority="107">
      <formula>OR(M43&lt;0.75,M43&gt;2)</formula>
    </cfRule>
    <cfRule type="expression" dxfId="107" priority="108">
      <formula>M43&lt;0.9</formula>
    </cfRule>
    <cfRule type="expression" dxfId="106" priority="109">
      <formula>M43&lt;=1.5</formula>
    </cfRule>
    <cfRule type="expression" dxfId="105" priority="110">
      <formula>M43&lt;=2</formula>
    </cfRule>
  </conditionalFormatting>
  <conditionalFormatting sqref="L44">
    <cfRule type="expression" dxfId="104" priority="101" stopIfTrue="1">
      <formula>M44="*"</formula>
    </cfRule>
    <cfRule type="expression" dxfId="103" priority="102">
      <formula>OR(M44&lt;0.75,M44&gt;2)</formula>
    </cfRule>
    <cfRule type="expression" dxfId="102" priority="103">
      <formula>M44&lt;0.9</formula>
    </cfRule>
    <cfRule type="expression" dxfId="101" priority="104">
      <formula>M44&lt;=1.5</formula>
    </cfRule>
    <cfRule type="expression" dxfId="100" priority="105">
      <formula>M44&lt;=2</formula>
    </cfRule>
  </conditionalFormatting>
  <conditionalFormatting sqref="L45">
    <cfRule type="expression" dxfId="99" priority="96" stopIfTrue="1">
      <formula>M45="*"</formula>
    </cfRule>
    <cfRule type="expression" dxfId="98" priority="97">
      <formula>OR(M45&lt;0.75,M45&gt;2)</formula>
    </cfRule>
    <cfRule type="expression" dxfId="97" priority="98">
      <formula>M45&lt;0.9</formula>
    </cfRule>
    <cfRule type="expression" dxfId="96" priority="99">
      <formula>M45&lt;=1.5</formula>
    </cfRule>
    <cfRule type="expression" dxfId="95" priority="100">
      <formula>M45&lt;=2</formula>
    </cfRule>
  </conditionalFormatting>
  <conditionalFormatting sqref="L47">
    <cfRule type="expression" dxfId="94" priority="91" stopIfTrue="1">
      <formula>M47="*"</formula>
    </cfRule>
    <cfRule type="expression" dxfId="93" priority="92">
      <formula>OR(M47&lt;0.75,M47&gt;2)</formula>
    </cfRule>
    <cfRule type="expression" dxfId="92" priority="93">
      <formula>M47&lt;0.9</formula>
    </cfRule>
    <cfRule type="expression" dxfId="91" priority="94">
      <formula>M47&lt;=1.5</formula>
    </cfRule>
    <cfRule type="expression" dxfId="90" priority="95">
      <formula>M47&lt;=2</formula>
    </cfRule>
  </conditionalFormatting>
  <conditionalFormatting sqref="L48">
    <cfRule type="expression" dxfId="89" priority="86" stopIfTrue="1">
      <formula>M48="*"</formula>
    </cfRule>
    <cfRule type="expression" dxfId="88" priority="87">
      <formula>OR(M48&lt;0.75,M48&gt;2)</formula>
    </cfRule>
    <cfRule type="expression" dxfId="87" priority="88">
      <formula>M48&lt;0.9</formula>
    </cfRule>
    <cfRule type="expression" dxfId="86" priority="89">
      <formula>M48&lt;=1.5</formula>
    </cfRule>
    <cfRule type="expression" dxfId="85" priority="90">
      <formula>M48&lt;=2</formula>
    </cfRule>
  </conditionalFormatting>
  <conditionalFormatting sqref="L49">
    <cfRule type="expression" dxfId="84" priority="81" stopIfTrue="1">
      <formula>M49="*"</formula>
    </cfRule>
    <cfRule type="expression" dxfId="83" priority="82">
      <formula>OR(M49&lt;0.75,M49&gt;2)</formula>
    </cfRule>
    <cfRule type="expression" dxfId="82" priority="83">
      <formula>M49&lt;0.9</formula>
    </cfRule>
    <cfRule type="expression" dxfId="81" priority="84">
      <formula>M49&lt;=1.5</formula>
    </cfRule>
    <cfRule type="expression" dxfId="80" priority="85">
      <formula>M49&lt;=2</formula>
    </cfRule>
  </conditionalFormatting>
  <conditionalFormatting sqref="L50">
    <cfRule type="expression" dxfId="79" priority="76" stopIfTrue="1">
      <formula>M50="*"</formula>
    </cfRule>
    <cfRule type="expression" dxfId="78" priority="77">
      <formula>OR(M50&lt;0.75,M50&gt;2)</formula>
    </cfRule>
    <cfRule type="expression" dxfId="77" priority="78">
      <formula>M50&lt;0.9</formula>
    </cfRule>
    <cfRule type="expression" dxfId="76" priority="79">
      <formula>M50&lt;=1.5</formula>
    </cfRule>
    <cfRule type="expression" dxfId="75" priority="80">
      <formula>M50&lt;=2</formula>
    </cfRule>
  </conditionalFormatting>
  <conditionalFormatting sqref="L52">
    <cfRule type="expression" dxfId="74" priority="71" stopIfTrue="1">
      <formula>M52="*"</formula>
    </cfRule>
    <cfRule type="expression" dxfId="73" priority="72">
      <formula>OR(M52&lt;0.75,M52&gt;2)</formula>
    </cfRule>
    <cfRule type="expression" dxfId="72" priority="73">
      <formula>M52&lt;0.9</formula>
    </cfRule>
    <cfRule type="expression" dxfId="71" priority="74">
      <formula>M52&lt;=1.5</formula>
    </cfRule>
    <cfRule type="expression" dxfId="70" priority="75">
      <formula>M52&lt;=2</formula>
    </cfRule>
  </conditionalFormatting>
  <conditionalFormatting sqref="L53">
    <cfRule type="expression" dxfId="69" priority="66" stopIfTrue="1">
      <formula>M53="*"</formula>
    </cfRule>
    <cfRule type="expression" dxfId="68" priority="67">
      <formula>OR(M53&lt;0.75,M53&gt;2)</formula>
    </cfRule>
    <cfRule type="expression" dxfId="67" priority="68">
      <formula>M53&lt;0.9</formula>
    </cfRule>
    <cfRule type="expression" dxfId="66" priority="69">
      <formula>M53&lt;=1.5</formula>
    </cfRule>
    <cfRule type="expression" dxfId="65" priority="70">
      <formula>M53&lt;=2</formula>
    </cfRule>
  </conditionalFormatting>
  <conditionalFormatting sqref="L21">
    <cfRule type="expression" dxfId="64" priority="61" stopIfTrue="1">
      <formula>M21="*"</formula>
    </cfRule>
    <cfRule type="expression" dxfId="63" priority="62">
      <formula>OR(M21&lt;0.75,M21&gt;2)</formula>
    </cfRule>
    <cfRule type="expression" dxfId="62" priority="63">
      <formula>M21&lt;0.9</formula>
    </cfRule>
    <cfRule type="expression" dxfId="61" priority="64">
      <formula>M21&lt;=1.5</formula>
    </cfRule>
    <cfRule type="expression" dxfId="60" priority="65">
      <formula>M21&lt;=2</formula>
    </cfRule>
  </conditionalFormatting>
  <conditionalFormatting sqref="L22">
    <cfRule type="expression" dxfId="59" priority="56" stopIfTrue="1">
      <formula>M22="*"</formula>
    </cfRule>
    <cfRule type="expression" dxfId="58" priority="57">
      <formula>OR(M22&lt;0.75,M22&gt;2)</formula>
    </cfRule>
    <cfRule type="expression" dxfId="57" priority="58">
      <formula>M22&lt;0.9</formula>
    </cfRule>
    <cfRule type="expression" dxfId="56" priority="59">
      <formula>M22&lt;=1.5</formula>
    </cfRule>
    <cfRule type="expression" dxfId="55" priority="60">
      <formula>M22&lt;=2</formula>
    </cfRule>
  </conditionalFormatting>
  <conditionalFormatting sqref="L14">
    <cfRule type="expression" dxfId="54" priority="51" stopIfTrue="1">
      <formula>M14="*"</formula>
    </cfRule>
    <cfRule type="expression" dxfId="53" priority="52">
      <formula>OR(M14&lt;0.25,M14&gt;1.2)</formula>
    </cfRule>
    <cfRule type="expression" dxfId="52" priority="53">
      <formula>M14&lt;0.75</formula>
    </cfRule>
    <cfRule type="expression" dxfId="51" priority="54">
      <formula>M14&lt;=1</formula>
    </cfRule>
    <cfRule type="expression" dxfId="50" priority="55">
      <formula>M14&lt;=1.2</formula>
    </cfRule>
  </conditionalFormatting>
  <conditionalFormatting sqref="L15">
    <cfRule type="expression" dxfId="49" priority="46" stopIfTrue="1">
      <formula>M15="*"</formula>
    </cfRule>
    <cfRule type="expression" dxfId="48" priority="47">
      <formula>OR(M15&lt;0.25,M15&gt;1.2)</formula>
    </cfRule>
    <cfRule type="expression" dxfId="47" priority="48">
      <formula>M15&lt;0.75</formula>
    </cfRule>
    <cfRule type="expression" dxfId="46" priority="49">
      <formula>M15&lt;=1</formula>
    </cfRule>
    <cfRule type="expression" dxfId="45" priority="50">
      <formula>M15&lt;=1.2</formula>
    </cfRule>
  </conditionalFormatting>
  <conditionalFormatting sqref="L16">
    <cfRule type="expression" dxfId="44" priority="41" stopIfTrue="1">
      <formula>M16="*"</formula>
    </cfRule>
    <cfRule type="expression" dxfId="43" priority="42">
      <formula>OR(M16&lt;0.25,M16&gt;1.2)</formula>
    </cfRule>
    <cfRule type="expression" dxfId="42" priority="43">
      <formula>M16&lt;0.75</formula>
    </cfRule>
    <cfRule type="expression" dxfId="41" priority="44">
      <formula>M16&lt;=1</formula>
    </cfRule>
    <cfRule type="expression" dxfId="40" priority="45">
      <formula>M16&lt;=1.2</formula>
    </cfRule>
  </conditionalFormatting>
  <conditionalFormatting sqref="L17">
    <cfRule type="expression" dxfId="39" priority="36" stopIfTrue="1">
      <formula>M17="*"</formula>
    </cfRule>
    <cfRule type="expression" dxfId="38" priority="37">
      <formula>OR(M17&lt;0.25,M17&gt;1.2)</formula>
    </cfRule>
    <cfRule type="expression" dxfId="37" priority="38">
      <formula>M17&lt;0.75</formula>
    </cfRule>
    <cfRule type="expression" dxfId="36" priority="39">
      <formula>M17&lt;=1</formula>
    </cfRule>
    <cfRule type="expression" dxfId="35" priority="40">
      <formula>M17&lt;=1.2</formula>
    </cfRule>
  </conditionalFormatting>
  <conditionalFormatting sqref="L18">
    <cfRule type="expression" dxfId="34" priority="31" stopIfTrue="1">
      <formula>M18="*"</formula>
    </cfRule>
    <cfRule type="expression" dxfId="33" priority="32">
      <formula>OR(M18&lt;0.25,M18&gt;1.2)</formula>
    </cfRule>
    <cfRule type="expression" dxfId="32" priority="33">
      <formula>M18&lt;0.75</formula>
    </cfRule>
    <cfRule type="expression" dxfId="31" priority="34">
      <formula>M18&lt;=1</formula>
    </cfRule>
    <cfRule type="expression" dxfId="30" priority="35">
      <formula>M18&lt;=1.2</formula>
    </cfRule>
  </conditionalFormatting>
  <conditionalFormatting sqref="L19">
    <cfRule type="expression" dxfId="29" priority="26" stopIfTrue="1">
      <formula>M19="*"</formula>
    </cfRule>
    <cfRule type="expression" dxfId="28" priority="27">
      <formula>OR(M19&lt;0.25,M19&gt;1.2)</formula>
    </cfRule>
    <cfRule type="expression" dxfId="27" priority="28">
      <formula>M19&lt;0.75</formula>
    </cfRule>
    <cfRule type="expression" dxfId="26" priority="29">
      <formula>M19&lt;=1</formula>
    </cfRule>
    <cfRule type="expression" dxfId="25" priority="30">
      <formula>M19&lt;=1.2</formula>
    </cfRule>
  </conditionalFormatting>
  <conditionalFormatting sqref="L20">
    <cfRule type="expression" dxfId="24" priority="21" stopIfTrue="1">
      <formula>M20="*"</formula>
    </cfRule>
    <cfRule type="expression" dxfId="23" priority="22">
      <formula>OR(M20&lt;0.25,M20&gt;1.2)</formula>
    </cfRule>
    <cfRule type="expression" dxfId="22" priority="23">
      <formula>M20&lt;0.75</formula>
    </cfRule>
    <cfRule type="expression" dxfId="21" priority="24">
      <formula>M20&lt;=1</formula>
    </cfRule>
    <cfRule type="expression" dxfId="20" priority="25">
      <formula>M20&lt;=1.2</formula>
    </cfRule>
  </conditionalFormatting>
  <conditionalFormatting sqref="L31">
    <cfRule type="expression" dxfId="19" priority="16" stopIfTrue="1">
      <formula>M31="*"</formula>
    </cfRule>
    <cfRule type="expression" dxfId="18" priority="17">
      <formula>OR(M31&lt;0.25,M31&gt;1.2)</formula>
    </cfRule>
    <cfRule type="expression" dxfId="17" priority="18">
      <formula>M31&lt;0.75</formula>
    </cfRule>
    <cfRule type="expression" dxfId="16" priority="19">
      <formula>M31&lt;=1</formula>
    </cfRule>
    <cfRule type="expression" dxfId="15" priority="20">
      <formula>M31&lt;=1.2</formula>
    </cfRule>
  </conditionalFormatting>
  <conditionalFormatting sqref="L32">
    <cfRule type="expression" dxfId="14" priority="11" stopIfTrue="1">
      <formula>M32="*"</formula>
    </cfRule>
    <cfRule type="expression" dxfId="13" priority="12">
      <formula>OR(M32&lt;0.25,M32&gt;1.2)</formula>
    </cfRule>
    <cfRule type="expression" dxfId="12" priority="13">
      <formula>M32&lt;0.75</formula>
    </cfRule>
    <cfRule type="expression" dxfId="11" priority="14">
      <formula>M32&lt;=1</formula>
    </cfRule>
    <cfRule type="expression" dxfId="10" priority="15">
      <formula>M32&lt;=1.2</formula>
    </cfRule>
  </conditionalFormatting>
  <conditionalFormatting sqref="L33">
    <cfRule type="expression" dxfId="9" priority="6" stopIfTrue="1">
      <formula>M33="*"</formula>
    </cfRule>
    <cfRule type="expression" dxfId="8" priority="7">
      <formula>OR(M33&lt;0.25,M33&gt;1.2)</formula>
    </cfRule>
    <cfRule type="expression" dxfId="7" priority="8">
      <formula>M33&lt;0.75</formula>
    </cfRule>
    <cfRule type="expression" dxfId="6" priority="9">
      <formula>M33&lt;=1</formula>
    </cfRule>
    <cfRule type="expression" dxfId="5" priority="10">
      <formula>M33&lt;=1.2</formula>
    </cfRule>
  </conditionalFormatting>
  <conditionalFormatting sqref="L34">
    <cfRule type="expression" dxfId="4" priority="1" stopIfTrue="1">
      <formula>M34="*"</formula>
    </cfRule>
    <cfRule type="expression" dxfId="3" priority="2">
      <formula>OR(M34&lt;0.25,M34&gt;1.2)</formula>
    </cfRule>
    <cfRule type="expression" dxfId="2" priority="3">
      <formula>M34&lt;0.75</formula>
    </cfRule>
    <cfRule type="expression" dxfId="1" priority="4">
      <formula>M34&lt;=1</formula>
    </cfRule>
    <cfRule type="expression" dxfId="0" priority="5">
      <formula>M34&lt;=1.2</formula>
    </cfRule>
  </conditionalFormatting>
  <printOptions horizontalCentered="1"/>
  <pageMargins left="0.25" right="0.25" top="0.5" bottom="0.5" header="0" footer="0.25"/>
  <pageSetup scale="58" orientation="landscape" horizontalDpi="4000" verticalDpi="4000" r:id="rId1"/>
  <headerFooter>
    <oddFooter>&amp;L&amp;"Helvetica,Regular"&amp;12&amp;K000000© Educe, Inc.&amp;C&amp;"Helvetica,Regular"&amp;12&amp;K000000&amp;P of &amp;N&amp;R&amp;"Calibri,Regular"&amp;K000000&amp;A</oddFooter>
  </headerFooter>
  <ignoredErrors>
    <ignoredError sqref="I27 K30 I29 I26 I32 I36 K46 I41 I42 I44 I45 I48 I49 K51 I50 I28 I10 C27:E27 C28:E28 E29 C30:E30 C36:E36 C46:E47 C51:E52 D50:E50 C49:E49 D48:E48 I53 K23 C23:E23 K35 C35:E35 K39 C39:E40 M10 M11 I52 M36 M40 M41 M42 M43 M44 M45 F47 M47 M48 M49 M50 M53 M52 F39:G39 F35:G35 F23:G23 F51:G51 F46:G46 F30:G30 I40 I43 I11 I47 H39:I39 H35:I35 H23:I23 H51:I51 H46:I46 H30:I30 M30 M46 M51 M23 M35 M3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Drop Down 13">
              <controlPr defaultSize="0" autoLine="0" autoPict="0">
                <anchor moveWithCells="1">
                  <from>
                    <xdr:col>10</xdr:col>
                    <xdr:colOff>28575</xdr:colOff>
                    <xdr:row>7</xdr:row>
                    <xdr:rowOff>47625</xdr:rowOff>
                  </from>
                  <to>
                    <xdr:col>10</xdr:col>
                    <xdr:colOff>1266825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H278"/>
  <sheetViews>
    <sheetView showGridLines="0" zoomScale="118" zoomScaleNormal="90" zoomScalePageLayoutView="90" workbookViewId="0">
      <selection activeCell="L28" sqref="L28"/>
    </sheetView>
  </sheetViews>
  <sheetFormatPr defaultColWidth="8.85546875" defaultRowHeight="15"/>
  <cols>
    <col min="1" max="1" width="2.7109375" style="2" customWidth="1"/>
    <col min="2" max="2" width="40.7109375" style="2" customWidth="1"/>
    <col min="3" max="4" width="20.7109375" style="2" customWidth="1"/>
    <col min="5" max="6" width="10.7109375" style="2" customWidth="1"/>
    <col min="7" max="7" width="10.7109375" style="1" customWidth="1"/>
    <col min="8" max="9" width="10.7109375" style="2" customWidth="1"/>
    <col min="10" max="10" width="10.7109375" style="1" customWidth="1"/>
    <col min="11" max="11" width="17.7109375" style="2" customWidth="1"/>
    <col min="12" max="12" width="18.85546875" style="2" customWidth="1"/>
    <col min="13" max="13" width="10.7109375" style="1" customWidth="1"/>
    <col min="14" max="15" width="8.85546875" style="2"/>
    <col min="16" max="16" width="8.85546875" style="3"/>
    <col min="17" max="17" width="33" style="4" bestFit="1" customWidth="1"/>
    <col min="18" max="18" width="10.42578125" style="4" bestFit="1" customWidth="1"/>
    <col min="19" max="19" width="13.42578125" style="4" bestFit="1" customWidth="1"/>
    <col min="20" max="20" width="20.42578125" style="4" bestFit="1" customWidth="1"/>
    <col min="21" max="21" width="8.85546875" style="4" customWidth="1"/>
    <col min="22" max="24" width="8.85546875" style="4"/>
    <col min="25" max="26" width="8.85546875" style="3"/>
    <col min="27" max="16384" width="8.85546875" style="2"/>
  </cols>
  <sheetData>
    <row r="1" spans="1:34" s="10" customFormat="1" ht="45" customHeight="1">
      <c r="A1" s="36"/>
      <c r="B1" s="85" t="s">
        <v>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X1" s="37"/>
      <c r="Y1" s="38"/>
      <c r="Z1" s="38"/>
      <c r="AA1" s="38"/>
      <c r="AB1" s="38"/>
      <c r="AC1" s="38"/>
      <c r="AD1" s="38"/>
      <c r="AE1" s="38"/>
      <c r="AF1" s="38"/>
      <c r="AG1" s="37"/>
      <c r="AH1" s="37"/>
    </row>
    <row r="2" spans="1:34" s="10" customFormat="1" ht="20.100000000000001" customHeight="1">
      <c r="A2" s="36"/>
      <c r="B2" s="83" t="s">
        <v>35</v>
      </c>
      <c r="C2" s="83"/>
      <c r="D2" s="83"/>
      <c r="E2" s="83"/>
      <c r="F2" s="83"/>
      <c r="G2" s="83"/>
      <c r="H2" s="83"/>
      <c r="I2" s="83"/>
      <c r="J2" s="83"/>
      <c r="K2" s="208"/>
      <c r="L2" s="208"/>
      <c r="M2" s="208"/>
      <c r="N2" s="81"/>
      <c r="O2" s="81"/>
      <c r="P2" s="81"/>
      <c r="Q2" s="81"/>
      <c r="R2" s="81"/>
      <c r="S2" s="81"/>
      <c r="T2" s="81"/>
      <c r="U2" s="81"/>
      <c r="X2" s="37"/>
      <c r="Y2" s="38"/>
      <c r="Z2" s="38"/>
      <c r="AA2" s="38"/>
      <c r="AB2" s="38"/>
      <c r="AC2" s="38"/>
      <c r="AD2" s="38"/>
      <c r="AE2" s="38"/>
      <c r="AF2" s="38"/>
      <c r="AG2" s="37"/>
      <c r="AH2" s="37"/>
    </row>
    <row r="3" spans="1:34" s="10" customFormat="1" ht="18.95" customHeight="1">
      <c r="A3" s="36"/>
      <c r="B3" s="84" t="s">
        <v>65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77"/>
      <c r="O3" s="77"/>
      <c r="P3" s="77"/>
      <c r="Q3" s="77"/>
      <c r="R3" s="77"/>
      <c r="S3" s="77"/>
      <c r="T3" s="77"/>
      <c r="U3" s="77"/>
      <c r="X3" s="37"/>
      <c r="Y3" s="38"/>
      <c r="Z3" s="38"/>
      <c r="AA3" s="38"/>
      <c r="AB3" s="38"/>
      <c r="AC3" s="38"/>
      <c r="AD3" s="38"/>
      <c r="AE3" s="38"/>
      <c r="AF3" s="38"/>
      <c r="AG3" s="37"/>
      <c r="AH3" s="37"/>
    </row>
    <row r="4" spans="1:34" s="10" customFormat="1" ht="11.1" customHeight="1">
      <c r="A4" s="36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77"/>
      <c r="O4" s="77"/>
      <c r="P4" s="77"/>
      <c r="Q4" s="77"/>
      <c r="R4" s="77"/>
      <c r="S4" s="77"/>
      <c r="T4" s="77"/>
      <c r="U4" s="77"/>
      <c r="X4" s="37"/>
      <c r="Y4" s="38"/>
      <c r="Z4" s="38"/>
      <c r="AA4" s="38"/>
      <c r="AB4" s="38"/>
      <c r="AC4" s="38"/>
      <c r="AD4" s="38"/>
      <c r="AE4" s="38"/>
      <c r="AF4" s="38"/>
      <c r="AG4" s="37"/>
      <c r="AH4" s="37"/>
    </row>
    <row r="5" spans="1:34" s="5" customFormat="1" ht="56.25">
      <c r="B5" s="165" t="s">
        <v>4</v>
      </c>
      <c r="C5" s="165" t="s">
        <v>80</v>
      </c>
      <c r="D5" s="171" t="s">
        <v>83</v>
      </c>
      <c r="E5" s="415" t="s">
        <v>84</v>
      </c>
      <c r="F5" s="415"/>
      <c r="G5" s="415" t="s">
        <v>33</v>
      </c>
      <c r="H5" s="415"/>
      <c r="I5" s="416" t="s">
        <v>59</v>
      </c>
      <c r="J5" s="416"/>
      <c r="Q5" s="33"/>
      <c r="R5" s="33"/>
      <c r="S5" s="6"/>
      <c r="T5" s="6"/>
      <c r="U5" s="6"/>
      <c r="V5" s="17"/>
      <c r="W5" s="17"/>
      <c r="X5" s="17"/>
      <c r="Y5" s="8"/>
      <c r="Z5" s="8"/>
      <c r="AA5" s="8"/>
      <c r="AB5" s="8"/>
    </row>
    <row r="6" spans="1:34" ht="18.75">
      <c r="B6" s="172">
        <f ca="1">YEAR(NOW())-3</f>
        <v>2015</v>
      </c>
      <c r="C6" s="173">
        <f>'Practice Benchmarking'!C13</f>
        <v>0</v>
      </c>
      <c r="D6" s="173">
        <f>'Inputs &amp; Historical'!D26</f>
        <v>0</v>
      </c>
      <c r="E6" s="410">
        <f>'Inputs &amp; Historical'!D28</f>
        <v>0</v>
      </c>
      <c r="F6" s="410"/>
      <c r="G6" s="410">
        <f>'Inputs &amp; Historical'!D29</f>
        <v>0</v>
      </c>
      <c r="H6" s="410"/>
      <c r="I6" s="410">
        <f>C6-(SUM(D6:H6))</f>
        <v>0</v>
      </c>
      <c r="J6" s="410"/>
      <c r="P6" s="2"/>
      <c r="Q6" s="21"/>
      <c r="R6" s="21"/>
      <c r="V6" s="18"/>
      <c r="W6" s="18"/>
      <c r="X6" s="18"/>
      <c r="Y6" s="7"/>
      <c r="Z6" s="7"/>
      <c r="AA6" s="7"/>
      <c r="AB6" s="7"/>
    </row>
    <row r="7" spans="1:34" s="20" customFormat="1" ht="18.75">
      <c r="B7" s="172">
        <f ca="1">YEAR(NOW())-2</f>
        <v>2016</v>
      </c>
      <c r="C7" s="173">
        <f>'Practice Benchmarking'!D13</f>
        <v>0</v>
      </c>
      <c r="D7" s="173">
        <f>'Inputs &amp; Historical'!F26</f>
        <v>0</v>
      </c>
      <c r="E7" s="410">
        <f>'Inputs &amp; Historical'!F28</f>
        <v>0</v>
      </c>
      <c r="F7" s="410"/>
      <c r="G7" s="410">
        <f>'Inputs &amp; Historical'!F29</f>
        <v>0</v>
      </c>
      <c r="H7" s="410"/>
      <c r="I7" s="410">
        <f t="shared" ref="I7:I9" si="0">C7-(SUM(D7:H7))</f>
        <v>0</v>
      </c>
      <c r="J7" s="410"/>
      <c r="K7" s="2"/>
      <c r="L7" s="2"/>
      <c r="Q7" s="21"/>
      <c r="R7" s="21"/>
      <c r="S7" s="4"/>
      <c r="T7" s="4"/>
      <c r="U7" s="4"/>
      <c r="V7" s="18"/>
      <c r="W7" s="18"/>
      <c r="X7" s="18"/>
      <c r="Y7" s="19"/>
      <c r="Z7" s="19"/>
      <c r="AA7" s="19"/>
      <c r="AB7" s="19"/>
    </row>
    <row r="8" spans="1:34" ht="18.75">
      <c r="B8" s="172">
        <f ca="1">YEAR(NOW())-1</f>
        <v>2017</v>
      </c>
      <c r="C8" s="173">
        <f>'Practice Benchmarking'!E13</f>
        <v>0</v>
      </c>
      <c r="D8" s="173">
        <f>'Inputs &amp; Historical'!J26</f>
        <v>0</v>
      </c>
      <c r="E8" s="410">
        <f>'Inputs &amp; Historical'!J28</f>
        <v>0</v>
      </c>
      <c r="F8" s="410"/>
      <c r="G8" s="410">
        <f>'Inputs &amp; Historical'!J29</f>
        <v>0</v>
      </c>
      <c r="H8" s="410"/>
      <c r="I8" s="410">
        <f t="shared" si="0"/>
        <v>0</v>
      </c>
      <c r="J8" s="410"/>
      <c r="M8" s="2"/>
      <c r="P8" s="2"/>
      <c r="Q8" s="21"/>
      <c r="R8" s="21"/>
      <c r="V8" s="18"/>
      <c r="W8" s="18"/>
      <c r="X8" s="18"/>
      <c r="Y8" s="7"/>
      <c r="Z8" s="7"/>
      <c r="AA8" s="7"/>
      <c r="AB8" s="7"/>
    </row>
    <row r="9" spans="1:34" ht="18.75">
      <c r="B9" s="172" t="str">
        <f ca="1">YEAR(NOW()) &amp; " (Annualized)"</f>
        <v>2018 (Annualized)</v>
      </c>
      <c r="C9" s="173">
        <f ca="1">'Practice Benchmarking'!F13</f>
        <v>0</v>
      </c>
      <c r="D9" s="173">
        <f ca="1">'Inputs &amp; Historical'!X26</f>
        <v>0</v>
      </c>
      <c r="E9" s="410">
        <f ca="1">'Inputs &amp; Historical'!X28</f>
        <v>0</v>
      </c>
      <c r="F9" s="410"/>
      <c r="G9" s="410">
        <f ca="1">'Inputs &amp; Historical'!X29</f>
        <v>0</v>
      </c>
      <c r="H9" s="410"/>
      <c r="I9" s="410">
        <f t="shared" ca="1" si="0"/>
        <v>0</v>
      </c>
      <c r="J9" s="410"/>
      <c r="M9" s="2"/>
      <c r="P9" s="2"/>
      <c r="Q9" s="21"/>
      <c r="R9" s="21"/>
      <c r="V9" s="18"/>
      <c r="W9" s="18"/>
      <c r="X9" s="18"/>
      <c r="Y9" s="7"/>
      <c r="Z9" s="7"/>
      <c r="AA9" s="7"/>
      <c r="AB9" s="7"/>
    </row>
    <row r="10" spans="1:34">
      <c r="B10" s="209"/>
      <c r="C10" s="210"/>
      <c r="D10" s="210"/>
      <c r="E10" s="210"/>
      <c r="F10" s="210"/>
      <c r="G10" s="211"/>
      <c r="H10" s="210"/>
      <c r="I10" s="210"/>
      <c r="J10" s="212"/>
      <c r="P10" s="2"/>
      <c r="Q10" s="21"/>
      <c r="R10" s="21"/>
      <c r="V10" s="18"/>
      <c r="W10" s="18"/>
      <c r="X10" s="18"/>
      <c r="Y10" s="7"/>
      <c r="Z10" s="7"/>
      <c r="AA10" s="7"/>
      <c r="AB10" s="7"/>
    </row>
    <row r="11" spans="1:34">
      <c r="B11" s="213"/>
      <c r="C11" s="214"/>
      <c r="D11" s="214"/>
      <c r="E11" s="214"/>
      <c r="F11" s="214"/>
      <c r="G11" s="215"/>
      <c r="H11" s="214"/>
      <c r="I11" s="214"/>
      <c r="J11" s="216"/>
      <c r="P11" s="2"/>
      <c r="Q11" s="21"/>
      <c r="R11" s="21"/>
      <c r="V11" s="18"/>
      <c r="W11" s="18"/>
      <c r="X11" s="18"/>
      <c r="Y11" s="7"/>
      <c r="Z11" s="7"/>
      <c r="AA11" s="7"/>
      <c r="AB11" s="7"/>
    </row>
    <row r="12" spans="1:34">
      <c r="B12" s="213"/>
      <c r="C12" s="214"/>
      <c r="D12" s="214"/>
      <c r="E12" s="214"/>
      <c r="F12" s="214"/>
      <c r="G12" s="215"/>
      <c r="H12" s="214"/>
      <c r="I12" s="214"/>
      <c r="J12" s="216"/>
      <c r="P12" s="2"/>
      <c r="Q12" s="21"/>
      <c r="R12" s="21"/>
      <c r="V12" s="18"/>
      <c r="W12" s="18"/>
      <c r="X12" s="18"/>
      <c r="Y12" s="7"/>
      <c r="Z12" s="7"/>
      <c r="AA12" s="7"/>
      <c r="AB12" s="7"/>
    </row>
    <row r="13" spans="1:34">
      <c r="B13" s="213"/>
      <c r="C13" s="214"/>
      <c r="D13" s="214"/>
      <c r="E13" s="214"/>
      <c r="F13" s="214"/>
      <c r="G13" s="215"/>
      <c r="H13" s="214"/>
      <c r="I13" s="214"/>
      <c r="J13" s="216"/>
      <c r="P13" s="2"/>
      <c r="Q13" s="21"/>
      <c r="R13" s="21"/>
      <c r="V13" s="18"/>
      <c r="W13" s="18"/>
      <c r="X13" s="18"/>
      <c r="Y13" s="7"/>
      <c r="Z13" s="7"/>
      <c r="AA13" s="7"/>
      <c r="AB13" s="7"/>
    </row>
    <row r="14" spans="1:34">
      <c r="B14" s="213"/>
      <c r="C14" s="214"/>
      <c r="D14" s="214"/>
      <c r="E14" s="214"/>
      <c r="F14" s="214"/>
      <c r="G14" s="215"/>
      <c r="H14" s="214"/>
      <c r="I14" s="214"/>
      <c r="J14" s="216"/>
      <c r="P14" s="2"/>
      <c r="Q14" s="21"/>
      <c r="R14" s="21"/>
      <c r="V14" s="18"/>
      <c r="W14" s="18"/>
      <c r="X14" s="18"/>
      <c r="Y14" s="7"/>
      <c r="Z14" s="7"/>
      <c r="AA14" s="7"/>
      <c r="AB14" s="7"/>
    </row>
    <row r="15" spans="1:34">
      <c r="B15" s="213"/>
      <c r="C15" s="214"/>
      <c r="D15" s="214"/>
      <c r="E15" s="214"/>
      <c r="F15" s="214"/>
      <c r="G15" s="215"/>
      <c r="H15" s="214"/>
      <c r="I15" s="214"/>
      <c r="J15" s="216"/>
      <c r="P15" s="2"/>
      <c r="Q15" s="21"/>
      <c r="R15" s="21"/>
      <c r="V15" s="18"/>
      <c r="W15" s="18"/>
      <c r="X15" s="18"/>
      <c r="Y15" s="7"/>
      <c r="Z15" s="7"/>
      <c r="AA15" s="7"/>
      <c r="AB15" s="7"/>
    </row>
    <row r="16" spans="1:34">
      <c r="B16" s="213"/>
      <c r="C16" s="214"/>
      <c r="D16" s="214"/>
      <c r="E16" s="214"/>
      <c r="F16" s="214"/>
      <c r="G16" s="215"/>
      <c r="H16" s="214"/>
      <c r="I16" s="214"/>
      <c r="J16" s="216"/>
      <c r="P16" s="2"/>
      <c r="Q16" s="21"/>
      <c r="R16" s="21"/>
      <c r="V16" s="18"/>
      <c r="W16" s="18"/>
      <c r="X16" s="18"/>
      <c r="Y16" s="7"/>
      <c r="Z16" s="7"/>
      <c r="AA16" s="7"/>
      <c r="AB16" s="7"/>
    </row>
    <row r="17" spans="2:28">
      <c r="B17" s="213"/>
      <c r="C17" s="214"/>
      <c r="D17" s="214"/>
      <c r="E17" s="214"/>
      <c r="F17" s="214"/>
      <c r="G17" s="215"/>
      <c r="H17" s="214"/>
      <c r="I17" s="214"/>
      <c r="J17" s="216"/>
      <c r="P17" s="2"/>
      <c r="Q17" s="21"/>
      <c r="R17" s="21"/>
      <c r="V17" s="18"/>
      <c r="W17" s="18"/>
      <c r="X17" s="18"/>
      <c r="Y17" s="7"/>
      <c r="Z17" s="7"/>
      <c r="AA17" s="7"/>
      <c r="AB17" s="7"/>
    </row>
    <row r="18" spans="2:28">
      <c r="B18" s="213"/>
      <c r="C18" s="214"/>
      <c r="D18" s="214"/>
      <c r="E18" s="214"/>
      <c r="F18" s="214"/>
      <c r="G18" s="215"/>
      <c r="H18" s="214"/>
      <c r="I18" s="214"/>
      <c r="J18" s="216"/>
      <c r="P18" s="2"/>
      <c r="Q18" s="21"/>
      <c r="R18" s="21"/>
      <c r="V18" s="18"/>
      <c r="W18" s="18"/>
      <c r="X18" s="18"/>
      <c r="Y18" s="7"/>
      <c r="Z18" s="7"/>
      <c r="AA18" s="7"/>
      <c r="AB18" s="7"/>
    </row>
    <row r="19" spans="2:28">
      <c r="B19" s="213"/>
      <c r="C19" s="214"/>
      <c r="D19" s="214"/>
      <c r="E19" s="214"/>
      <c r="F19" s="214"/>
      <c r="G19" s="215"/>
      <c r="H19" s="214"/>
      <c r="I19" s="214"/>
      <c r="J19" s="216"/>
      <c r="P19" s="2"/>
      <c r="Q19" s="21"/>
      <c r="R19" s="21"/>
      <c r="V19" s="18"/>
      <c r="W19" s="18"/>
      <c r="X19" s="18"/>
      <c r="Y19" s="7"/>
      <c r="Z19" s="7"/>
      <c r="AA19" s="7"/>
      <c r="AB19" s="7"/>
    </row>
    <row r="20" spans="2:28">
      <c r="B20" s="213"/>
      <c r="C20" s="214"/>
      <c r="D20" s="214"/>
      <c r="E20" s="214"/>
      <c r="F20" s="214"/>
      <c r="G20" s="215"/>
      <c r="H20" s="214"/>
      <c r="I20" s="214"/>
      <c r="J20" s="216"/>
      <c r="P20" s="2"/>
      <c r="Q20" s="21"/>
      <c r="R20" s="21"/>
      <c r="V20" s="18"/>
      <c r="W20" s="18"/>
      <c r="X20" s="18"/>
      <c r="Y20" s="7"/>
      <c r="Z20" s="7"/>
      <c r="AA20" s="7"/>
      <c r="AB20" s="7"/>
    </row>
    <row r="21" spans="2:28">
      <c r="B21" s="213"/>
      <c r="C21" s="214"/>
      <c r="D21" s="214"/>
      <c r="E21" s="214"/>
      <c r="F21" s="214"/>
      <c r="G21" s="215"/>
      <c r="H21" s="214"/>
      <c r="I21" s="214"/>
      <c r="J21" s="216"/>
      <c r="P21" s="2"/>
      <c r="Q21" s="21"/>
      <c r="R21" s="21"/>
      <c r="S21" s="21"/>
      <c r="T21" s="21"/>
      <c r="U21" s="21"/>
      <c r="V21" s="21"/>
      <c r="W21" s="21"/>
      <c r="X21" s="21"/>
      <c r="Y21" s="2"/>
      <c r="Z21" s="7"/>
      <c r="AA21" s="7"/>
      <c r="AB21" s="7"/>
    </row>
    <row r="22" spans="2:28">
      <c r="B22" s="213"/>
      <c r="C22" s="214"/>
      <c r="D22" s="214"/>
      <c r="E22" s="214"/>
      <c r="F22" s="214"/>
      <c r="G22" s="215"/>
      <c r="H22" s="214"/>
      <c r="I22" s="214"/>
      <c r="J22" s="216"/>
      <c r="P22" s="2"/>
      <c r="Q22" s="21"/>
      <c r="R22" s="21"/>
      <c r="S22" s="21"/>
      <c r="T22" s="21"/>
      <c r="U22" s="21"/>
      <c r="V22" s="21"/>
      <c r="W22" s="21"/>
      <c r="X22" s="21"/>
      <c r="Y22" s="2"/>
      <c r="Z22" s="7"/>
      <c r="AA22" s="7"/>
      <c r="AB22" s="7"/>
    </row>
    <row r="23" spans="2:28" s="3" customFormat="1" ht="51" customHeight="1">
      <c r="B23" s="213"/>
      <c r="C23" s="214"/>
      <c r="D23" s="214"/>
      <c r="E23" s="214"/>
      <c r="F23" s="214"/>
      <c r="G23" s="215"/>
      <c r="H23" s="214"/>
      <c r="I23" s="214"/>
      <c r="J23" s="216"/>
      <c r="K23" s="2"/>
      <c r="L23" s="2"/>
      <c r="M23" s="1"/>
      <c r="N23" s="2"/>
      <c r="O23" s="2"/>
      <c r="P23" s="2"/>
      <c r="Q23" s="22" t="s">
        <v>4</v>
      </c>
      <c r="R23" s="23" t="s">
        <v>31</v>
      </c>
      <c r="S23" s="24" t="s">
        <v>32</v>
      </c>
      <c r="T23" s="24" t="s">
        <v>33</v>
      </c>
      <c r="U23" s="25" t="s">
        <v>7</v>
      </c>
      <c r="V23" s="26"/>
      <c r="W23" s="21"/>
      <c r="X23" s="27"/>
      <c r="Y23" s="2"/>
      <c r="Z23" s="7"/>
      <c r="AA23" s="7"/>
      <c r="AB23" s="7"/>
    </row>
    <row r="24" spans="2:28" s="3" customFormat="1">
      <c r="B24" s="213"/>
      <c r="C24" s="214"/>
      <c r="D24" s="214"/>
      <c r="E24" s="214"/>
      <c r="F24" s="214"/>
      <c r="G24" s="215"/>
      <c r="H24" s="214"/>
      <c r="I24" s="214"/>
      <c r="J24" s="216"/>
      <c r="K24" s="2"/>
      <c r="L24" s="2"/>
      <c r="M24" s="1"/>
      <c r="N24" s="2"/>
      <c r="O24" s="2"/>
      <c r="P24" s="2"/>
      <c r="Q24" s="34">
        <v>2015</v>
      </c>
      <c r="R24" s="35" t="e">
        <f>D6/C6</f>
        <v>#DIV/0!</v>
      </c>
      <c r="S24" s="35" t="e">
        <f>E6/C6</f>
        <v>#DIV/0!</v>
      </c>
      <c r="T24" s="35" t="e">
        <f>G6/C6</f>
        <v>#DIV/0!</v>
      </c>
      <c r="U24" s="35" t="e">
        <f>I6/C6</f>
        <v>#DIV/0!</v>
      </c>
      <c r="V24" s="21"/>
      <c r="W24" s="21"/>
      <c r="X24" s="21"/>
      <c r="Y24" s="2"/>
      <c r="Z24" s="7"/>
      <c r="AA24" s="7"/>
      <c r="AB24" s="7"/>
    </row>
    <row r="25" spans="2:28" s="3" customFormat="1">
      <c r="B25" s="213"/>
      <c r="C25" s="214"/>
      <c r="D25" s="214"/>
      <c r="E25" s="214"/>
      <c r="F25" s="214"/>
      <c r="G25" s="215"/>
      <c r="H25" s="214"/>
      <c r="I25" s="214"/>
      <c r="J25" s="216"/>
      <c r="K25" s="2"/>
      <c r="L25" s="2"/>
      <c r="M25" s="1"/>
      <c r="N25" s="2"/>
      <c r="O25" s="2"/>
      <c r="P25" s="2"/>
      <c r="Q25" s="34">
        <v>2016</v>
      </c>
      <c r="R25" s="35" t="e">
        <f>D7/C7</f>
        <v>#DIV/0!</v>
      </c>
      <c r="S25" s="35" t="e">
        <f>E7/C7</f>
        <v>#DIV/0!</v>
      </c>
      <c r="T25" s="35" t="e">
        <f>G7/C7</f>
        <v>#DIV/0!</v>
      </c>
      <c r="U25" s="35" t="e">
        <f>I7/C7</f>
        <v>#DIV/0!</v>
      </c>
      <c r="V25" s="21"/>
      <c r="W25" s="21"/>
      <c r="X25" s="21"/>
      <c r="Y25" s="2"/>
      <c r="Z25" s="7"/>
      <c r="AA25" s="7"/>
      <c r="AB25" s="7"/>
    </row>
    <row r="26" spans="2:28" s="4" customFormat="1">
      <c r="B26" s="213"/>
      <c r="C26" s="214"/>
      <c r="D26" s="214"/>
      <c r="E26" s="214"/>
      <c r="F26" s="214"/>
      <c r="G26" s="214"/>
      <c r="H26" s="214"/>
      <c r="I26" s="214"/>
      <c r="J26" s="217"/>
      <c r="K26" s="2"/>
      <c r="L26" s="2"/>
      <c r="M26" s="2"/>
      <c r="N26" s="2"/>
      <c r="O26" s="2"/>
      <c r="P26" s="2"/>
      <c r="Q26" s="34">
        <v>2017</v>
      </c>
      <c r="R26" s="35" t="e">
        <f>D8/C8</f>
        <v>#DIV/0!</v>
      </c>
      <c r="S26" s="35" t="e">
        <f>E8/C8</f>
        <v>#DIV/0!</v>
      </c>
      <c r="T26" s="35" t="e">
        <f>G8/C8</f>
        <v>#DIV/0!</v>
      </c>
      <c r="U26" s="35" t="e">
        <f>I8/C8</f>
        <v>#DIV/0!</v>
      </c>
      <c r="V26" s="21"/>
      <c r="W26" s="21"/>
      <c r="X26" s="21"/>
      <c r="Y26" s="2"/>
      <c r="Z26" s="7"/>
      <c r="AA26" s="18"/>
      <c r="AB26" s="18"/>
    </row>
    <row r="27" spans="2:28" s="4" customFormat="1">
      <c r="B27" s="213"/>
      <c r="C27" s="214"/>
      <c r="D27" s="214"/>
      <c r="E27" s="214"/>
      <c r="F27" s="214"/>
      <c r="G27" s="214"/>
      <c r="H27" s="214"/>
      <c r="I27" s="214"/>
      <c r="J27" s="217"/>
      <c r="K27" s="2"/>
      <c r="L27" s="2"/>
      <c r="M27" s="2"/>
      <c r="N27" s="2"/>
      <c r="O27" s="2"/>
      <c r="P27" s="2"/>
      <c r="Q27" s="34" t="s">
        <v>17</v>
      </c>
      <c r="R27" s="35" t="e">
        <f ca="1">D9/C9</f>
        <v>#DIV/0!</v>
      </c>
      <c r="S27" s="35" t="e">
        <f ca="1">E9/C9</f>
        <v>#DIV/0!</v>
      </c>
      <c r="T27" s="35" t="e">
        <f ca="1">G9/C9</f>
        <v>#DIV/0!</v>
      </c>
      <c r="U27" s="35" t="e">
        <f ca="1">I9/C9</f>
        <v>#DIV/0!</v>
      </c>
      <c r="V27" s="21"/>
      <c r="W27" s="21"/>
      <c r="X27" s="21"/>
      <c r="Y27" s="2"/>
      <c r="Z27" s="7"/>
      <c r="AA27" s="18"/>
      <c r="AB27" s="18"/>
    </row>
    <row r="28" spans="2:28" s="4" customFormat="1">
      <c r="B28" s="213"/>
      <c r="C28" s="214"/>
      <c r="D28" s="214"/>
      <c r="E28" s="214"/>
      <c r="F28" s="214"/>
      <c r="G28" s="214"/>
      <c r="H28" s="214"/>
      <c r="I28" s="214"/>
      <c r="J28" s="217"/>
      <c r="K28" s="2"/>
      <c r="L28" s="2"/>
      <c r="M28" s="2"/>
      <c r="N28" s="2"/>
      <c r="O28" s="2"/>
      <c r="P28" s="2"/>
      <c r="Q28" s="21"/>
      <c r="R28" s="21"/>
      <c r="S28" s="21"/>
      <c r="T28" s="28"/>
      <c r="U28" s="21"/>
      <c r="V28" s="21"/>
      <c r="W28" s="21"/>
      <c r="X28" s="21"/>
      <c r="Y28" s="2"/>
      <c r="Z28" s="7"/>
      <c r="AA28" s="18"/>
      <c r="AB28" s="18"/>
    </row>
    <row r="29" spans="2:28" s="57" customFormat="1" ht="30" customHeight="1">
      <c r="B29" s="412"/>
      <c r="C29" s="413"/>
      <c r="D29" s="413"/>
      <c r="E29" s="413"/>
      <c r="F29" s="413"/>
      <c r="G29" s="413"/>
      <c r="H29" s="413"/>
      <c r="I29" s="413"/>
      <c r="J29" s="414"/>
      <c r="K29" s="52"/>
      <c r="L29" s="52"/>
      <c r="M29" s="52"/>
      <c r="N29" s="52"/>
      <c r="O29" s="52"/>
      <c r="P29" s="52"/>
      <c r="Q29" s="53"/>
      <c r="R29" s="54"/>
      <c r="S29" s="54"/>
      <c r="T29" s="54"/>
      <c r="U29" s="53"/>
      <c r="V29" s="53"/>
      <c r="W29" s="53"/>
      <c r="X29" s="53"/>
      <c r="Y29" s="52"/>
      <c r="Z29" s="55"/>
      <c r="AA29" s="56"/>
      <c r="AB29" s="56"/>
    </row>
    <row r="30" spans="2:28" s="4" customFormat="1">
      <c r="B30" s="213"/>
      <c r="C30" s="214"/>
      <c r="D30" s="214"/>
      <c r="E30" s="214"/>
      <c r="F30" s="214"/>
      <c r="G30" s="214"/>
      <c r="H30" s="214"/>
      <c r="I30" s="214"/>
      <c r="J30" s="217"/>
      <c r="K30" s="2"/>
      <c r="L30" s="2"/>
      <c r="M30" s="2"/>
      <c r="N30" s="2"/>
      <c r="O30" s="2"/>
      <c r="P30" s="2"/>
      <c r="Q30" s="21"/>
      <c r="R30" s="29"/>
      <c r="S30" s="29"/>
      <c r="T30" s="29"/>
      <c r="U30" s="21"/>
      <c r="V30" s="21"/>
      <c r="W30" s="21"/>
      <c r="X30" s="21"/>
      <c r="Y30" s="2"/>
      <c r="Z30" s="7"/>
      <c r="AA30" s="18"/>
      <c r="AB30" s="18"/>
    </row>
    <row r="31" spans="2:28" s="4" customFormat="1">
      <c r="B31" s="218"/>
      <c r="C31" s="214"/>
      <c r="D31" s="214"/>
      <c r="E31" s="214"/>
      <c r="F31" s="214"/>
      <c r="G31" s="214"/>
      <c r="H31" s="214"/>
      <c r="I31" s="214"/>
      <c r="J31" s="217"/>
      <c r="K31" s="2"/>
      <c r="L31" s="2"/>
      <c r="M31" s="2"/>
      <c r="N31" s="2"/>
      <c r="O31" s="2"/>
      <c r="P31" s="2"/>
      <c r="Q31" s="21"/>
      <c r="R31" s="29"/>
      <c r="S31" s="29"/>
      <c r="T31" s="29"/>
      <c r="U31" s="21"/>
      <c r="V31" s="21"/>
      <c r="W31" s="21"/>
      <c r="X31" s="21"/>
      <c r="Y31" s="2"/>
      <c r="Z31" s="7"/>
      <c r="AA31" s="18"/>
      <c r="AB31" s="18"/>
    </row>
    <row r="32" spans="2:28" s="4" customFormat="1">
      <c r="B32" s="219"/>
      <c r="C32" s="220"/>
      <c r="D32" s="220"/>
      <c r="E32" s="220"/>
      <c r="F32" s="220"/>
      <c r="G32" s="220"/>
      <c r="H32" s="220"/>
      <c r="I32" s="220"/>
      <c r="J32" s="221"/>
      <c r="K32" s="2"/>
      <c r="L32" s="2"/>
      <c r="M32" s="2"/>
      <c r="N32" s="2"/>
      <c r="O32" s="2"/>
      <c r="P32" s="2"/>
      <c r="Q32" s="21"/>
      <c r="R32" s="29"/>
      <c r="S32" s="29"/>
      <c r="T32" s="29"/>
      <c r="U32" s="21"/>
      <c r="V32" s="21"/>
      <c r="W32" s="21"/>
      <c r="X32" s="21"/>
      <c r="Y32" s="2"/>
      <c r="Z32" s="7"/>
      <c r="AA32" s="18"/>
      <c r="AB32" s="18"/>
    </row>
    <row r="33" spans="2:28" s="4" customFormat="1" ht="15.75">
      <c r="B33" s="362" t="s">
        <v>143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1"/>
      <c r="R33" s="29"/>
      <c r="S33" s="29"/>
      <c r="T33" s="29"/>
      <c r="U33" s="21"/>
      <c r="V33" s="21"/>
      <c r="W33" s="21"/>
      <c r="X33" s="21"/>
      <c r="Y33" s="2"/>
      <c r="Z33" s="7"/>
      <c r="AA33" s="18"/>
      <c r="AB33" s="18"/>
    </row>
    <row r="34" spans="2:28" s="4" customFormat="1">
      <c r="B34" s="88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1"/>
      <c r="R34" s="29"/>
      <c r="S34" s="29"/>
      <c r="T34" s="29"/>
      <c r="U34" s="21"/>
      <c r="V34" s="21"/>
      <c r="W34" s="21"/>
      <c r="X34" s="21"/>
      <c r="Y34" s="2"/>
      <c r="Z34" s="7"/>
      <c r="AA34" s="18"/>
      <c r="AB34" s="18"/>
    </row>
    <row r="35" spans="2:28" s="4" customFormat="1">
      <c r="B35" s="89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1"/>
      <c r="R35" s="29"/>
      <c r="S35" s="29"/>
      <c r="T35" s="29"/>
      <c r="U35" s="21"/>
      <c r="V35" s="21"/>
      <c r="W35" s="21"/>
      <c r="X35" s="21"/>
      <c r="Y35" s="2"/>
      <c r="Z35" s="7"/>
      <c r="AA35" s="18"/>
      <c r="AB35" s="18"/>
    </row>
    <row r="36" spans="2:28" s="4" customFormat="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1"/>
      <c r="R36" s="29"/>
      <c r="S36" s="29"/>
      <c r="T36" s="29"/>
      <c r="U36" s="21"/>
      <c r="V36" s="21"/>
      <c r="W36" s="21"/>
      <c r="X36" s="21"/>
      <c r="Y36" s="2"/>
      <c r="Z36" s="7"/>
      <c r="AA36" s="18"/>
      <c r="AB36" s="18"/>
    </row>
    <row r="37" spans="2:28" s="4" customFormat="1">
      <c r="B37" s="2"/>
      <c r="C37" s="2"/>
      <c r="D37" s="2"/>
      <c r="E37" s="2"/>
      <c r="F37" s="2"/>
      <c r="G37" s="1"/>
      <c r="H37" s="2"/>
      <c r="I37" s="2"/>
      <c r="J37" s="1"/>
      <c r="K37" s="2"/>
      <c r="L37" s="2"/>
      <c r="M37" s="1"/>
      <c r="N37" s="2"/>
      <c r="O37" s="2"/>
      <c r="P37" s="2"/>
      <c r="Q37" s="21"/>
      <c r="R37" s="29"/>
      <c r="S37" s="29"/>
      <c r="T37" s="29"/>
      <c r="U37" s="21"/>
      <c r="V37" s="21"/>
      <c r="W37" s="21"/>
      <c r="X37" s="21"/>
      <c r="Y37" s="2"/>
      <c r="Z37" s="7"/>
      <c r="AA37" s="18"/>
      <c r="AB37" s="18"/>
    </row>
    <row r="38" spans="2:28" s="4" customFormat="1">
      <c r="B38" s="2"/>
      <c r="C38" s="2"/>
      <c r="D38" s="2"/>
      <c r="E38" s="2"/>
      <c r="F38" s="2"/>
      <c r="G38" s="1"/>
      <c r="H38" s="2"/>
      <c r="I38" s="2"/>
      <c r="J38" s="1"/>
      <c r="K38" s="2"/>
      <c r="L38" s="2"/>
      <c r="M38" s="1"/>
      <c r="N38" s="2"/>
      <c r="O38" s="2"/>
      <c r="P38" s="2"/>
      <c r="Q38" s="21"/>
      <c r="R38" s="29"/>
      <c r="S38" s="29"/>
      <c r="T38" s="29"/>
      <c r="U38" s="21"/>
      <c r="V38" s="21"/>
      <c r="W38" s="21"/>
      <c r="X38" s="21"/>
      <c r="Y38" s="2"/>
      <c r="Z38" s="7"/>
      <c r="AA38" s="18"/>
      <c r="AB38" s="18"/>
    </row>
    <row r="39" spans="2:28" s="4" customFormat="1">
      <c r="B39" s="2"/>
      <c r="C39" s="2"/>
      <c r="D39" s="2"/>
      <c r="E39" s="2"/>
      <c r="F39" s="2"/>
      <c r="G39" s="1"/>
      <c r="H39" s="2"/>
      <c r="I39" s="2"/>
      <c r="J39" s="1"/>
      <c r="K39" s="2"/>
      <c r="L39" s="2"/>
      <c r="M39" s="1"/>
      <c r="N39" s="2"/>
      <c r="O39" s="2"/>
      <c r="P39" s="2"/>
      <c r="Q39" s="21"/>
      <c r="R39" s="21"/>
      <c r="S39" s="21"/>
      <c r="T39" s="21"/>
      <c r="U39" s="21"/>
      <c r="V39" s="21"/>
      <c r="W39" s="21"/>
      <c r="X39" s="21"/>
      <c r="Y39" s="2"/>
      <c r="Z39" s="7"/>
      <c r="AA39" s="18"/>
      <c r="AB39" s="18"/>
    </row>
    <row r="40" spans="2:28">
      <c r="P40" s="2"/>
      <c r="Q40" s="21"/>
      <c r="R40" s="21"/>
      <c r="S40" s="21"/>
      <c r="T40" s="21"/>
      <c r="U40" s="21"/>
      <c r="V40" s="21"/>
      <c r="W40" s="21"/>
      <c r="X40" s="21"/>
      <c r="Y40" s="2"/>
      <c r="Z40" s="7"/>
      <c r="AA40" s="7"/>
      <c r="AB40" s="7"/>
    </row>
    <row r="41" spans="2:28">
      <c r="M41" s="2"/>
      <c r="P41" s="2"/>
      <c r="Q41" s="21"/>
      <c r="R41" s="21"/>
      <c r="S41" s="21"/>
      <c r="T41" s="21"/>
      <c r="U41" s="21"/>
      <c r="V41" s="21"/>
      <c r="W41" s="21"/>
      <c r="X41" s="21"/>
      <c r="Y41" s="2"/>
      <c r="Z41" s="7"/>
      <c r="AA41" s="7"/>
      <c r="AB41" s="7"/>
    </row>
    <row r="42" spans="2:28">
      <c r="M42" s="2"/>
      <c r="P42" s="2"/>
      <c r="Q42" s="21"/>
      <c r="R42" s="21"/>
      <c r="S42" s="21"/>
      <c r="T42" s="21"/>
      <c r="U42" s="21"/>
      <c r="V42" s="21"/>
      <c r="W42" s="21"/>
      <c r="X42" s="21"/>
      <c r="Y42" s="2"/>
      <c r="Z42" s="7"/>
      <c r="AA42" s="7"/>
      <c r="AB42" s="7"/>
    </row>
    <row r="43" spans="2:28">
      <c r="P43" s="2"/>
      <c r="Q43" s="21"/>
      <c r="R43" s="21"/>
      <c r="S43" s="21"/>
      <c r="T43" s="21"/>
      <c r="U43" s="21"/>
      <c r="V43" s="21"/>
      <c r="W43" s="21"/>
      <c r="X43" s="21"/>
      <c r="Y43" s="2"/>
      <c r="Z43" s="7"/>
      <c r="AA43" s="7"/>
      <c r="AB43" s="7"/>
    </row>
    <row r="44" spans="2:28">
      <c r="N44" s="7"/>
      <c r="P44" s="2"/>
      <c r="Q44" s="21"/>
      <c r="R44" s="21"/>
      <c r="S44" s="21"/>
      <c r="T44" s="21"/>
      <c r="U44" s="21"/>
      <c r="V44" s="21"/>
      <c r="W44" s="21"/>
      <c r="X44" s="21"/>
      <c r="Y44" s="2"/>
      <c r="Z44" s="7"/>
      <c r="AA44" s="7"/>
      <c r="AB44" s="7"/>
    </row>
    <row r="45" spans="2:28">
      <c r="N45" s="7"/>
      <c r="P45" s="2"/>
      <c r="Q45" s="21"/>
      <c r="R45" s="21"/>
      <c r="S45" s="21"/>
      <c r="T45" s="21"/>
      <c r="U45" s="21"/>
      <c r="V45" s="21"/>
      <c r="W45" s="21"/>
      <c r="X45" s="21"/>
      <c r="Y45" s="2"/>
      <c r="Z45" s="7"/>
      <c r="AA45" s="7"/>
      <c r="AB45" s="7"/>
    </row>
    <row r="46" spans="2:28">
      <c r="N46" s="7"/>
      <c r="P46" s="2"/>
      <c r="Q46" s="21"/>
      <c r="R46" s="21"/>
      <c r="S46" s="21"/>
      <c r="T46" s="21"/>
      <c r="U46" s="21"/>
      <c r="V46" s="21"/>
      <c r="W46" s="21"/>
      <c r="X46" s="21"/>
      <c r="Y46" s="2"/>
      <c r="Z46" s="7"/>
      <c r="AA46" s="7"/>
      <c r="AB46" s="7"/>
    </row>
    <row r="47" spans="2:28">
      <c r="N47" s="7"/>
      <c r="P47" s="2"/>
      <c r="Q47" s="21"/>
      <c r="R47" s="21"/>
      <c r="S47" s="21"/>
      <c r="T47" s="21"/>
      <c r="U47" s="21"/>
      <c r="V47" s="21"/>
      <c r="W47" s="21"/>
      <c r="X47" s="21"/>
      <c r="Y47" s="2"/>
      <c r="Z47" s="7"/>
      <c r="AA47" s="7"/>
      <c r="AB47" s="7"/>
    </row>
    <row r="48" spans="2:28">
      <c r="N48" s="7"/>
      <c r="P48" s="2"/>
      <c r="Q48" s="21"/>
      <c r="R48" s="21"/>
      <c r="S48" s="21"/>
      <c r="T48" s="21"/>
      <c r="U48" s="21"/>
      <c r="V48" s="21"/>
      <c r="W48" s="21"/>
      <c r="X48" s="21"/>
      <c r="Y48" s="2"/>
      <c r="Z48" s="7"/>
      <c r="AA48" s="7"/>
      <c r="AB48" s="7"/>
    </row>
    <row r="49" spans="2:28">
      <c r="N49" s="7"/>
      <c r="P49" s="2"/>
      <c r="Q49" s="21"/>
      <c r="R49" s="21"/>
      <c r="S49" s="21"/>
      <c r="T49" s="21"/>
      <c r="U49" s="21"/>
      <c r="V49" s="21"/>
      <c r="W49" s="21"/>
      <c r="X49" s="21"/>
      <c r="Y49" s="2"/>
      <c r="Z49" s="7"/>
      <c r="AA49" s="7"/>
      <c r="AB49" s="7"/>
    </row>
    <row r="50" spans="2:28">
      <c r="N50" s="7"/>
      <c r="P50" s="2"/>
      <c r="Q50" s="21"/>
      <c r="R50" s="21"/>
      <c r="S50" s="21"/>
      <c r="T50" s="21"/>
      <c r="U50" s="21"/>
      <c r="V50" s="21"/>
      <c r="W50" s="21"/>
      <c r="X50" s="21"/>
      <c r="Y50" s="2"/>
      <c r="Z50" s="7"/>
      <c r="AA50" s="7"/>
      <c r="AB50" s="7"/>
    </row>
    <row r="51" spans="2:28">
      <c r="N51" s="7"/>
      <c r="O51" s="7"/>
      <c r="P51" s="7"/>
      <c r="Q51" s="21"/>
      <c r="V51" s="18"/>
      <c r="W51" s="18"/>
      <c r="X51" s="18"/>
      <c r="Y51" s="7"/>
      <c r="Z51" s="7"/>
      <c r="AA51" s="7"/>
      <c r="AB51" s="7"/>
    </row>
    <row r="52" spans="2:28">
      <c r="N52" s="7"/>
      <c r="O52" s="7"/>
      <c r="P52" s="7"/>
      <c r="V52" s="18"/>
      <c r="W52" s="18"/>
      <c r="X52" s="18"/>
      <c r="Y52" s="7"/>
      <c r="Z52" s="7"/>
      <c r="AA52" s="7"/>
      <c r="AB52" s="7"/>
    </row>
    <row r="53" spans="2:28">
      <c r="N53" s="7"/>
      <c r="O53" s="7"/>
      <c r="P53" s="7"/>
      <c r="V53" s="18"/>
      <c r="W53" s="18"/>
      <c r="X53" s="18"/>
      <c r="Y53" s="7"/>
      <c r="Z53" s="7"/>
      <c r="AA53" s="7"/>
      <c r="AB53" s="7"/>
    </row>
    <row r="54" spans="2:28">
      <c r="N54" s="7"/>
      <c r="O54" s="7"/>
      <c r="P54" s="7"/>
      <c r="V54" s="18"/>
      <c r="W54" s="18"/>
      <c r="X54" s="18"/>
      <c r="Y54" s="7"/>
      <c r="Z54" s="7"/>
      <c r="AA54" s="7"/>
      <c r="AB54" s="7"/>
    </row>
    <row r="55" spans="2:28">
      <c r="B55" s="411"/>
      <c r="C55" s="411"/>
      <c r="D55" s="411"/>
      <c r="E55" s="411"/>
      <c r="F55" s="411"/>
      <c r="G55" s="411"/>
      <c r="H55" s="411"/>
      <c r="I55" s="411"/>
      <c r="J55" s="411"/>
      <c r="M55" s="2"/>
      <c r="N55" s="7"/>
      <c r="O55" s="7"/>
      <c r="P55" s="7"/>
      <c r="V55" s="18"/>
      <c r="W55" s="18"/>
      <c r="X55" s="18"/>
      <c r="Y55" s="7"/>
      <c r="Z55" s="7"/>
      <c r="AA55" s="7"/>
      <c r="AB55" s="7"/>
    </row>
    <row r="56" spans="2:28">
      <c r="N56" s="7"/>
      <c r="O56" s="7"/>
      <c r="P56" s="7"/>
      <c r="V56" s="18"/>
      <c r="W56" s="18"/>
      <c r="X56" s="18"/>
      <c r="Y56" s="7"/>
      <c r="Z56" s="7"/>
      <c r="AA56" s="7"/>
      <c r="AB56" s="7"/>
    </row>
    <row r="57" spans="2:28">
      <c r="N57" s="7"/>
      <c r="O57" s="7"/>
      <c r="P57" s="7"/>
      <c r="V57" s="18"/>
      <c r="W57" s="18"/>
      <c r="X57" s="18"/>
      <c r="Y57" s="7"/>
      <c r="Z57" s="7"/>
      <c r="AA57" s="7"/>
      <c r="AB57" s="7"/>
    </row>
    <row r="58" spans="2:28">
      <c r="N58" s="7"/>
      <c r="O58" s="7"/>
      <c r="P58" s="7"/>
      <c r="V58" s="18"/>
      <c r="W58" s="18"/>
      <c r="X58" s="18"/>
      <c r="Y58" s="7"/>
      <c r="Z58" s="7"/>
      <c r="AA58" s="7"/>
      <c r="AB58" s="7"/>
    </row>
    <row r="59" spans="2:28">
      <c r="N59" s="7"/>
      <c r="O59" s="7"/>
      <c r="P59" s="7"/>
      <c r="V59" s="18"/>
      <c r="W59" s="18"/>
      <c r="X59" s="18"/>
      <c r="Y59" s="7"/>
      <c r="Z59" s="7"/>
      <c r="AA59" s="7"/>
      <c r="AB59" s="7"/>
    </row>
    <row r="60" spans="2:28">
      <c r="N60" s="7"/>
      <c r="O60" s="7"/>
      <c r="P60" s="7"/>
      <c r="V60" s="18"/>
      <c r="W60" s="18"/>
      <c r="X60" s="18"/>
      <c r="Y60" s="7"/>
      <c r="Z60" s="7"/>
      <c r="AA60" s="7"/>
      <c r="AB60" s="7"/>
    </row>
    <row r="61" spans="2:28">
      <c r="N61" s="7"/>
      <c r="O61" s="7"/>
      <c r="P61" s="7"/>
      <c r="V61" s="18"/>
      <c r="W61" s="18"/>
      <c r="X61" s="18"/>
      <c r="Y61" s="7"/>
      <c r="Z61" s="7"/>
      <c r="AA61" s="7"/>
      <c r="AB61" s="7"/>
    </row>
    <row r="62" spans="2:28">
      <c r="N62" s="7"/>
      <c r="O62" s="7"/>
      <c r="P62" s="7"/>
      <c r="V62" s="18"/>
      <c r="W62" s="18"/>
      <c r="X62" s="18"/>
      <c r="Y62" s="7"/>
      <c r="Z62" s="7"/>
      <c r="AA62" s="7"/>
      <c r="AB62" s="7"/>
    </row>
    <row r="63" spans="2:28">
      <c r="N63" s="7"/>
      <c r="O63" s="7"/>
      <c r="P63" s="7"/>
      <c r="V63" s="18"/>
      <c r="W63" s="18"/>
      <c r="X63" s="18"/>
      <c r="Y63" s="7"/>
      <c r="Z63" s="7"/>
      <c r="AA63" s="7"/>
      <c r="AB63" s="7"/>
    </row>
    <row r="64" spans="2:28">
      <c r="N64" s="7"/>
      <c r="O64" s="7"/>
      <c r="P64" s="7"/>
      <c r="V64" s="18"/>
      <c r="W64" s="18"/>
      <c r="X64" s="18"/>
      <c r="Y64" s="7"/>
      <c r="Z64" s="7"/>
      <c r="AA64" s="7"/>
      <c r="AB64" s="7"/>
    </row>
    <row r="65" spans="14:28">
      <c r="N65" s="7"/>
      <c r="O65" s="7"/>
      <c r="P65" s="7"/>
      <c r="V65" s="18"/>
      <c r="W65" s="18"/>
      <c r="X65" s="18"/>
      <c r="Y65" s="7"/>
      <c r="Z65" s="7"/>
      <c r="AA65" s="7"/>
      <c r="AB65" s="7"/>
    </row>
    <row r="66" spans="14:28">
      <c r="N66" s="7"/>
      <c r="O66" s="7"/>
      <c r="P66" s="7"/>
      <c r="V66" s="18"/>
      <c r="W66" s="18"/>
      <c r="X66" s="18"/>
      <c r="Y66" s="7"/>
      <c r="Z66" s="7"/>
      <c r="AA66" s="7"/>
      <c r="AB66" s="7"/>
    </row>
    <row r="67" spans="14:28">
      <c r="N67" s="7"/>
      <c r="O67" s="7"/>
      <c r="P67" s="7"/>
      <c r="V67" s="18"/>
      <c r="W67" s="18"/>
      <c r="X67" s="18"/>
      <c r="Y67" s="7"/>
      <c r="Z67" s="7"/>
      <c r="AA67" s="7"/>
      <c r="AB67" s="7"/>
    </row>
    <row r="68" spans="14:28">
      <c r="N68" s="7"/>
      <c r="O68" s="7"/>
      <c r="P68" s="7"/>
      <c r="V68" s="18"/>
      <c r="W68" s="18"/>
      <c r="X68" s="18"/>
      <c r="Y68" s="7"/>
      <c r="Z68" s="7"/>
      <c r="AA68" s="7"/>
      <c r="AB68" s="7"/>
    </row>
    <row r="69" spans="14:28">
      <c r="N69" s="7"/>
      <c r="O69" s="7"/>
      <c r="P69" s="7"/>
      <c r="V69" s="18"/>
      <c r="W69" s="18"/>
      <c r="X69" s="18"/>
      <c r="Y69" s="7"/>
      <c r="Z69" s="7"/>
      <c r="AA69" s="7"/>
      <c r="AB69" s="7"/>
    </row>
    <row r="70" spans="14:28">
      <c r="N70" s="7"/>
      <c r="O70" s="7"/>
      <c r="P70" s="7"/>
      <c r="V70" s="18"/>
      <c r="W70" s="18"/>
      <c r="X70" s="18"/>
      <c r="Y70" s="7"/>
      <c r="Z70" s="7"/>
      <c r="AA70" s="7"/>
      <c r="AB70" s="7"/>
    </row>
    <row r="71" spans="14:28">
      <c r="N71" s="7"/>
      <c r="O71" s="7"/>
      <c r="P71" s="7"/>
      <c r="V71" s="18"/>
      <c r="W71" s="18"/>
      <c r="X71" s="18"/>
      <c r="Y71" s="7"/>
      <c r="Z71" s="7"/>
      <c r="AA71" s="7"/>
      <c r="AB71" s="7"/>
    </row>
    <row r="72" spans="14:28">
      <c r="N72" s="7"/>
      <c r="O72" s="7"/>
      <c r="P72" s="7"/>
      <c r="V72" s="18"/>
      <c r="W72" s="18"/>
      <c r="X72" s="18"/>
      <c r="Y72" s="7"/>
      <c r="Z72" s="7"/>
      <c r="AA72" s="7"/>
      <c r="AB72" s="7"/>
    </row>
    <row r="73" spans="14:28">
      <c r="N73" s="7"/>
      <c r="O73" s="7"/>
      <c r="P73" s="7"/>
      <c r="V73" s="18"/>
      <c r="W73" s="18"/>
      <c r="X73" s="18"/>
      <c r="Y73" s="7"/>
      <c r="Z73" s="7"/>
      <c r="AA73" s="7"/>
      <c r="AB73" s="7"/>
    </row>
    <row r="74" spans="14:28">
      <c r="N74" s="7"/>
      <c r="O74" s="7"/>
      <c r="P74" s="7"/>
      <c r="V74" s="18"/>
      <c r="W74" s="18"/>
      <c r="X74" s="18"/>
      <c r="Y74" s="7"/>
      <c r="Z74" s="7"/>
      <c r="AA74" s="7"/>
      <c r="AB74" s="7"/>
    </row>
    <row r="75" spans="14:28">
      <c r="N75" s="7"/>
      <c r="O75" s="7"/>
      <c r="P75" s="7"/>
      <c r="V75" s="18"/>
      <c r="W75" s="18"/>
      <c r="X75" s="18"/>
      <c r="Y75" s="7"/>
      <c r="Z75" s="7"/>
      <c r="AA75" s="7"/>
      <c r="AB75" s="7"/>
    </row>
    <row r="76" spans="14:28">
      <c r="N76" s="7"/>
      <c r="O76" s="7"/>
      <c r="P76" s="7"/>
      <c r="V76" s="18"/>
      <c r="W76" s="18"/>
      <c r="X76" s="18"/>
      <c r="Y76" s="7"/>
      <c r="Z76" s="7"/>
      <c r="AA76" s="7"/>
      <c r="AB76" s="7"/>
    </row>
    <row r="77" spans="14:28">
      <c r="N77" s="7"/>
      <c r="O77" s="7"/>
      <c r="P77" s="7"/>
      <c r="V77" s="18"/>
      <c r="W77" s="18"/>
      <c r="X77" s="18"/>
      <c r="Y77" s="7"/>
      <c r="Z77" s="7"/>
      <c r="AA77" s="7"/>
      <c r="AB77" s="7"/>
    </row>
    <row r="78" spans="14:28">
      <c r="N78" s="7"/>
      <c r="O78" s="7"/>
      <c r="P78" s="7"/>
      <c r="V78" s="18"/>
      <c r="W78" s="18"/>
      <c r="X78" s="18"/>
      <c r="Y78" s="7"/>
      <c r="Z78" s="7"/>
      <c r="AA78" s="7"/>
      <c r="AB78" s="7"/>
    </row>
    <row r="79" spans="14:28">
      <c r="N79" s="7"/>
      <c r="O79" s="7"/>
      <c r="P79" s="7"/>
      <c r="V79" s="18"/>
      <c r="W79" s="18"/>
      <c r="X79" s="18"/>
      <c r="Y79" s="7"/>
      <c r="Z79" s="7"/>
      <c r="AA79" s="7"/>
      <c r="AB79" s="7"/>
    </row>
    <row r="80" spans="14:28">
      <c r="N80" s="7"/>
      <c r="O80" s="7"/>
      <c r="P80" s="7"/>
      <c r="V80" s="18"/>
      <c r="W80" s="18"/>
      <c r="X80" s="18"/>
      <c r="Y80" s="7"/>
      <c r="Z80" s="7"/>
      <c r="AA80" s="7"/>
      <c r="AB80" s="7"/>
    </row>
    <row r="81" spans="14:28">
      <c r="N81" s="7"/>
      <c r="O81" s="7"/>
      <c r="P81" s="7"/>
      <c r="V81" s="18"/>
      <c r="W81" s="18"/>
      <c r="X81" s="18"/>
      <c r="Y81" s="7"/>
      <c r="Z81" s="7"/>
      <c r="AA81" s="7"/>
      <c r="AB81" s="7"/>
    </row>
    <row r="82" spans="14:28">
      <c r="N82" s="7"/>
      <c r="O82" s="7"/>
      <c r="P82" s="7"/>
      <c r="V82" s="18"/>
      <c r="W82" s="18"/>
      <c r="X82" s="18"/>
      <c r="Y82" s="7"/>
      <c r="Z82" s="7"/>
      <c r="AA82" s="7"/>
      <c r="AB82" s="7"/>
    </row>
    <row r="83" spans="14:28">
      <c r="N83" s="7"/>
      <c r="O83" s="7"/>
      <c r="P83" s="7"/>
      <c r="V83" s="18"/>
      <c r="W83" s="18"/>
      <c r="X83" s="18"/>
      <c r="Y83" s="7"/>
      <c r="Z83" s="7"/>
      <c r="AA83" s="7"/>
      <c r="AB83" s="7"/>
    </row>
    <row r="84" spans="14:28">
      <c r="N84" s="7"/>
      <c r="O84" s="7"/>
      <c r="P84" s="7"/>
      <c r="V84" s="18"/>
      <c r="W84" s="18"/>
      <c r="X84" s="18"/>
      <c r="Y84" s="7"/>
      <c r="Z84" s="7"/>
      <c r="AA84" s="7"/>
      <c r="AB84" s="7"/>
    </row>
    <row r="85" spans="14:28">
      <c r="N85" s="7"/>
      <c r="O85" s="7"/>
      <c r="P85" s="7"/>
      <c r="V85" s="18"/>
      <c r="W85" s="18"/>
      <c r="X85" s="18"/>
      <c r="Y85" s="7"/>
      <c r="Z85" s="7"/>
      <c r="AA85" s="7"/>
      <c r="AB85" s="7"/>
    </row>
    <row r="86" spans="14:28">
      <c r="N86" s="7"/>
      <c r="O86" s="7"/>
      <c r="P86" s="7"/>
      <c r="V86" s="18"/>
      <c r="W86" s="18"/>
      <c r="X86" s="18"/>
      <c r="Y86" s="7"/>
      <c r="Z86" s="7"/>
      <c r="AA86" s="7"/>
      <c r="AB86" s="7"/>
    </row>
    <row r="87" spans="14:28">
      <c r="N87" s="7"/>
      <c r="O87" s="7"/>
      <c r="P87" s="7"/>
      <c r="V87" s="18"/>
      <c r="W87" s="18"/>
      <c r="X87" s="18"/>
      <c r="Y87" s="7"/>
      <c r="Z87" s="7"/>
      <c r="AA87" s="7"/>
      <c r="AB87" s="7"/>
    </row>
    <row r="88" spans="14:28">
      <c r="N88" s="7"/>
      <c r="O88" s="7"/>
      <c r="P88" s="7"/>
      <c r="V88" s="18"/>
      <c r="W88" s="18"/>
      <c r="X88" s="18"/>
      <c r="Y88" s="7"/>
      <c r="Z88" s="7"/>
      <c r="AA88" s="7"/>
      <c r="AB88" s="7"/>
    </row>
    <row r="89" spans="14:28">
      <c r="N89" s="7"/>
      <c r="O89" s="7"/>
      <c r="P89" s="7"/>
      <c r="V89" s="18"/>
      <c r="W89" s="18"/>
      <c r="X89" s="18"/>
      <c r="Y89" s="7"/>
      <c r="Z89" s="7"/>
      <c r="AA89" s="7"/>
      <c r="AB89" s="7"/>
    </row>
    <row r="90" spans="14:28">
      <c r="N90" s="7"/>
      <c r="O90" s="7"/>
      <c r="P90" s="7"/>
      <c r="V90" s="18"/>
      <c r="W90" s="18"/>
      <c r="X90" s="18"/>
      <c r="Y90" s="7"/>
      <c r="Z90" s="7"/>
      <c r="AA90" s="7"/>
      <c r="AB90" s="7"/>
    </row>
    <row r="91" spans="14:28">
      <c r="N91" s="7"/>
      <c r="O91" s="7"/>
      <c r="P91" s="7"/>
      <c r="V91" s="18"/>
      <c r="W91" s="18"/>
      <c r="X91" s="18"/>
      <c r="Y91" s="7"/>
      <c r="Z91" s="7"/>
      <c r="AA91" s="7"/>
      <c r="AB91" s="7"/>
    </row>
    <row r="92" spans="14:28">
      <c r="N92" s="7"/>
      <c r="O92" s="7"/>
      <c r="P92" s="7"/>
      <c r="V92" s="18"/>
      <c r="W92" s="18"/>
      <c r="X92" s="18"/>
      <c r="Y92" s="7"/>
      <c r="Z92" s="7"/>
      <c r="AA92" s="7"/>
      <c r="AB92" s="7"/>
    </row>
    <row r="93" spans="14:28">
      <c r="N93" s="7"/>
      <c r="O93" s="7"/>
      <c r="P93" s="7"/>
      <c r="V93" s="18"/>
      <c r="W93" s="18"/>
      <c r="X93" s="18"/>
      <c r="Y93" s="7"/>
      <c r="Z93" s="7"/>
      <c r="AA93" s="7"/>
      <c r="AB93" s="7"/>
    </row>
    <row r="94" spans="14:28">
      <c r="N94" s="7"/>
      <c r="O94" s="7"/>
      <c r="P94" s="7"/>
      <c r="V94" s="18"/>
      <c r="W94" s="18"/>
      <c r="X94" s="18"/>
      <c r="Y94" s="7"/>
      <c r="Z94" s="7"/>
      <c r="AA94" s="7"/>
      <c r="AB94" s="7"/>
    </row>
    <row r="95" spans="14:28">
      <c r="N95" s="7"/>
      <c r="O95" s="7"/>
      <c r="P95" s="7"/>
      <c r="V95" s="18"/>
      <c r="W95" s="18"/>
      <c r="X95" s="18"/>
      <c r="Y95" s="7"/>
      <c r="Z95" s="7"/>
      <c r="AA95" s="7"/>
      <c r="AB95" s="7"/>
    </row>
    <row r="96" spans="14:28">
      <c r="N96" s="7"/>
      <c r="O96" s="7"/>
      <c r="P96" s="7"/>
      <c r="V96" s="18"/>
      <c r="W96" s="18"/>
      <c r="X96" s="18"/>
      <c r="Y96" s="7"/>
      <c r="Z96" s="7"/>
      <c r="AA96" s="7"/>
      <c r="AB96" s="7"/>
    </row>
    <row r="97" spans="14:28">
      <c r="N97" s="7"/>
      <c r="O97" s="7"/>
      <c r="P97" s="7"/>
      <c r="V97" s="18"/>
      <c r="W97" s="18"/>
      <c r="X97" s="18"/>
      <c r="Y97" s="7"/>
      <c r="Z97" s="7"/>
      <c r="AA97" s="7"/>
      <c r="AB97" s="7"/>
    </row>
    <row r="98" spans="14:28">
      <c r="N98" s="7"/>
      <c r="O98" s="7"/>
      <c r="P98" s="7"/>
      <c r="V98" s="18"/>
      <c r="W98" s="18"/>
      <c r="X98" s="18"/>
      <c r="Y98" s="7"/>
      <c r="Z98" s="7"/>
      <c r="AA98" s="7"/>
      <c r="AB98" s="7"/>
    </row>
    <row r="99" spans="14:28">
      <c r="N99" s="7"/>
      <c r="O99" s="7"/>
      <c r="P99" s="7"/>
      <c r="V99" s="18"/>
      <c r="W99" s="18"/>
      <c r="X99" s="18"/>
      <c r="Y99" s="7"/>
      <c r="Z99" s="7"/>
      <c r="AA99" s="7"/>
      <c r="AB99" s="7"/>
    </row>
    <row r="100" spans="14:28">
      <c r="N100" s="7"/>
      <c r="O100" s="7"/>
      <c r="P100" s="7"/>
      <c r="V100" s="18"/>
      <c r="W100" s="18"/>
      <c r="X100" s="18"/>
      <c r="Y100" s="7"/>
      <c r="Z100" s="7"/>
      <c r="AA100" s="7"/>
      <c r="AB100" s="7"/>
    </row>
    <row r="101" spans="14:28">
      <c r="N101" s="7"/>
      <c r="O101" s="7"/>
      <c r="P101" s="7"/>
      <c r="V101" s="18"/>
      <c r="W101" s="18"/>
      <c r="X101" s="18"/>
      <c r="Y101" s="7"/>
      <c r="Z101" s="7"/>
      <c r="AA101" s="7"/>
      <c r="AB101" s="7"/>
    </row>
    <row r="102" spans="14:28">
      <c r="N102" s="7"/>
      <c r="O102" s="7"/>
      <c r="P102" s="7"/>
      <c r="V102" s="18"/>
      <c r="W102" s="18"/>
      <c r="X102" s="18"/>
      <c r="Y102" s="7"/>
      <c r="Z102" s="7"/>
      <c r="AA102" s="7"/>
      <c r="AB102" s="7"/>
    </row>
    <row r="103" spans="14:28">
      <c r="N103" s="7"/>
      <c r="O103" s="7"/>
      <c r="P103" s="7"/>
      <c r="V103" s="18"/>
      <c r="W103" s="18"/>
      <c r="X103" s="18"/>
      <c r="Y103" s="7"/>
      <c r="Z103" s="7"/>
      <c r="AA103" s="7"/>
      <c r="AB103" s="7"/>
    </row>
    <row r="104" spans="14:28">
      <c r="N104" s="7"/>
      <c r="O104" s="7"/>
      <c r="P104" s="7"/>
      <c r="V104" s="18"/>
      <c r="W104" s="18"/>
      <c r="X104" s="18"/>
      <c r="Y104" s="7"/>
      <c r="Z104" s="7"/>
      <c r="AA104" s="7"/>
      <c r="AB104" s="7"/>
    </row>
    <row r="105" spans="14:28">
      <c r="N105" s="7"/>
      <c r="O105" s="7"/>
      <c r="P105" s="7"/>
      <c r="V105" s="18"/>
      <c r="W105" s="18"/>
      <c r="X105" s="18"/>
      <c r="Y105" s="7"/>
      <c r="Z105" s="7"/>
      <c r="AA105" s="7"/>
      <c r="AB105" s="7"/>
    </row>
    <row r="106" spans="14:28">
      <c r="N106" s="7"/>
      <c r="O106" s="7"/>
      <c r="P106" s="7"/>
      <c r="V106" s="18"/>
      <c r="W106" s="18"/>
      <c r="X106" s="18"/>
      <c r="Y106" s="7"/>
      <c r="Z106" s="7"/>
      <c r="AA106" s="7"/>
      <c r="AB106" s="7"/>
    </row>
    <row r="107" spans="14:28">
      <c r="N107" s="7"/>
      <c r="O107" s="7"/>
      <c r="P107" s="7"/>
      <c r="V107" s="18"/>
      <c r="W107" s="18"/>
      <c r="X107" s="18"/>
      <c r="Y107" s="7"/>
      <c r="Z107" s="7"/>
      <c r="AA107" s="7"/>
      <c r="AB107" s="7"/>
    </row>
    <row r="108" spans="14:28">
      <c r="N108" s="7"/>
      <c r="O108" s="7"/>
      <c r="P108" s="7"/>
      <c r="V108" s="18"/>
      <c r="W108" s="18"/>
      <c r="X108" s="18"/>
      <c r="Y108" s="7"/>
      <c r="Z108" s="7"/>
      <c r="AA108" s="7"/>
      <c r="AB108" s="7"/>
    </row>
    <row r="109" spans="14:28">
      <c r="N109" s="7"/>
      <c r="O109" s="7"/>
      <c r="P109" s="7"/>
      <c r="V109" s="18"/>
      <c r="W109" s="18"/>
      <c r="X109" s="18"/>
      <c r="Y109" s="7"/>
      <c r="Z109" s="7"/>
      <c r="AA109" s="7"/>
      <c r="AB109" s="7"/>
    </row>
    <row r="110" spans="14:28">
      <c r="N110" s="7"/>
      <c r="O110" s="7"/>
      <c r="P110" s="7"/>
      <c r="V110" s="18"/>
      <c r="W110" s="18"/>
      <c r="X110" s="18"/>
      <c r="Y110" s="7"/>
      <c r="Z110" s="7"/>
      <c r="AA110" s="7"/>
      <c r="AB110" s="7"/>
    </row>
    <row r="111" spans="14:28">
      <c r="N111" s="7"/>
      <c r="O111" s="7"/>
      <c r="P111" s="7"/>
      <c r="V111" s="18"/>
      <c r="W111" s="18"/>
      <c r="X111" s="18"/>
      <c r="Y111" s="7"/>
      <c r="Z111" s="7"/>
      <c r="AA111" s="7"/>
      <c r="AB111" s="7"/>
    </row>
    <row r="112" spans="14:28">
      <c r="N112" s="7"/>
      <c r="O112" s="7"/>
      <c r="P112" s="7"/>
      <c r="V112" s="18"/>
      <c r="W112" s="18"/>
      <c r="X112" s="18"/>
      <c r="Y112" s="7"/>
      <c r="Z112" s="7"/>
      <c r="AA112" s="7"/>
      <c r="AB112" s="7"/>
    </row>
    <row r="113" spans="14:28">
      <c r="N113" s="7"/>
      <c r="O113" s="7"/>
      <c r="P113" s="7"/>
      <c r="V113" s="18"/>
      <c r="W113" s="18"/>
      <c r="X113" s="18"/>
      <c r="Y113" s="7"/>
      <c r="Z113" s="7"/>
      <c r="AA113" s="7"/>
      <c r="AB113" s="7"/>
    </row>
    <row r="114" spans="14:28">
      <c r="N114" s="7"/>
      <c r="O114" s="7"/>
      <c r="P114" s="7"/>
      <c r="V114" s="18"/>
      <c r="W114" s="18"/>
      <c r="X114" s="18"/>
      <c r="Y114" s="7"/>
      <c r="Z114" s="7"/>
      <c r="AA114" s="7"/>
      <c r="AB114" s="7"/>
    </row>
    <row r="115" spans="14:28">
      <c r="N115" s="7"/>
      <c r="O115" s="7"/>
      <c r="P115" s="7"/>
      <c r="V115" s="18"/>
      <c r="W115" s="18"/>
      <c r="X115" s="18"/>
      <c r="Y115" s="7"/>
      <c r="Z115" s="7"/>
      <c r="AA115" s="7"/>
      <c r="AB115" s="7"/>
    </row>
    <row r="116" spans="14:28">
      <c r="N116" s="7"/>
      <c r="O116" s="7"/>
      <c r="P116" s="7"/>
      <c r="V116" s="18"/>
      <c r="W116" s="18"/>
      <c r="X116" s="18"/>
      <c r="Y116" s="7"/>
      <c r="Z116" s="7"/>
      <c r="AA116" s="7"/>
      <c r="AB116" s="7"/>
    </row>
    <row r="117" spans="14:28">
      <c r="N117" s="7"/>
      <c r="O117" s="7"/>
      <c r="P117" s="7"/>
      <c r="V117" s="18"/>
      <c r="W117" s="18"/>
      <c r="X117" s="18"/>
      <c r="Y117" s="7"/>
      <c r="Z117" s="7"/>
      <c r="AA117" s="7"/>
      <c r="AB117" s="7"/>
    </row>
    <row r="118" spans="14:28">
      <c r="N118" s="7"/>
      <c r="O118" s="7"/>
      <c r="P118" s="7"/>
      <c r="V118" s="18"/>
      <c r="W118" s="18"/>
      <c r="X118" s="18"/>
      <c r="Y118" s="7"/>
      <c r="Z118" s="7"/>
      <c r="AA118" s="7"/>
      <c r="AB118" s="7"/>
    </row>
    <row r="119" spans="14:28">
      <c r="N119" s="7"/>
      <c r="O119" s="7"/>
      <c r="P119" s="7"/>
      <c r="V119" s="18"/>
      <c r="W119" s="18"/>
      <c r="X119" s="18"/>
      <c r="Y119" s="7"/>
      <c r="Z119" s="7"/>
      <c r="AA119" s="7"/>
      <c r="AB119" s="7"/>
    </row>
    <row r="120" spans="14:28">
      <c r="N120" s="7"/>
      <c r="O120" s="7"/>
      <c r="P120" s="7"/>
      <c r="V120" s="18"/>
      <c r="W120" s="18"/>
      <c r="X120" s="18"/>
      <c r="Y120" s="7"/>
      <c r="Z120" s="7"/>
      <c r="AA120" s="7"/>
      <c r="AB120" s="7"/>
    </row>
    <row r="121" spans="14:28">
      <c r="N121" s="7"/>
      <c r="O121" s="7"/>
      <c r="P121" s="7"/>
      <c r="V121" s="18"/>
      <c r="W121" s="18"/>
      <c r="X121" s="18"/>
      <c r="Y121" s="7"/>
      <c r="Z121" s="7"/>
      <c r="AA121" s="7"/>
      <c r="AB121" s="7"/>
    </row>
    <row r="122" spans="14:28">
      <c r="N122" s="7"/>
      <c r="O122" s="7"/>
      <c r="P122" s="7"/>
      <c r="V122" s="18"/>
      <c r="W122" s="18"/>
      <c r="X122" s="18"/>
      <c r="Y122" s="7"/>
      <c r="Z122" s="7"/>
      <c r="AA122" s="7"/>
      <c r="AB122" s="7"/>
    </row>
    <row r="123" spans="14:28">
      <c r="N123" s="7"/>
      <c r="O123" s="7"/>
      <c r="P123" s="7"/>
      <c r="V123" s="18"/>
      <c r="W123" s="18"/>
      <c r="X123" s="18"/>
      <c r="Y123" s="7"/>
      <c r="Z123" s="7"/>
      <c r="AA123" s="7"/>
      <c r="AB123" s="7"/>
    </row>
    <row r="124" spans="14:28">
      <c r="N124" s="7"/>
      <c r="O124" s="7"/>
      <c r="P124" s="7"/>
      <c r="V124" s="18"/>
      <c r="W124" s="18"/>
      <c r="X124" s="18"/>
      <c r="Y124" s="7"/>
      <c r="Z124" s="7"/>
      <c r="AA124" s="7"/>
      <c r="AB124" s="7"/>
    </row>
    <row r="125" spans="14:28">
      <c r="N125" s="7"/>
      <c r="O125" s="7"/>
      <c r="P125" s="7"/>
      <c r="V125" s="18"/>
      <c r="W125" s="18"/>
      <c r="X125" s="18"/>
      <c r="Y125" s="7"/>
      <c r="Z125" s="7"/>
      <c r="AA125" s="7"/>
      <c r="AB125" s="7"/>
    </row>
    <row r="126" spans="14:28">
      <c r="N126" s="7"/>
      <c r="O126" s="7"/>
      <c r="P126" s="7"/>
      <c r="V126" s="18"/>
      <c r="W126" s="18"/>
      <c r="X126" s="18"/>
      <c r="Y126" s="7"/>
      <c r="Z126" s="7"/>
      <c r="AA126" s="7"/>
      <c r="AB126" s="7"/>
    </row>
    <row r="127" spans="14:28">
      <c r="N127" s="7"/>
      <c r="O127" s="7"/>
      <c r="P127" s="7"/>
      <c r="V127" s="18"/>
      <c r="W127" s="18"/>
      <c r="X127" s="18"/>
      <c r="Y127" s="7"/>
      <c r="Z127" s="7"/>
      <c r="AA127" s="7"/>
      <c r="AB127" s="7"/>
    </row>
    <row r="128" spans="14:28">
      <c r="N128" s="7"/>
      <c r="O128" s="7"/>
      <c r="P128" s="7"/>
      <c r="V128" s="18"/>
      <c r="W128" s="18"/>
      <c r="X128" s="18"/>
      <c r="Y128" s="7"/>
      <c r="Z128" s="7"/>
      <c r="AA128" s="7"/>
      <c r="AB128" s="7"/>
    </row>
    <row r="129" spans="14:28">
      <c r="N129" s="7"/>
      <c r="O129" s="7"/>
      <c r="P129" s="7"/>
      <c r="V129" s="18"/>
      <c r="W129" s="18"/>
      <c r="X129" s="18"/>
      <c r="Y129" s="7"/>
      <c r="Z129" s="7"/>
      <c r="AA129" s="7"/>
      <c r="AB129" s="7"/>
    </row>
    <row r="130" spans="14:28">
      <c r="N130" s="7"/>
      <c r="O130" s="7"/>
      <c r="P130" s="7"/>
      <c r="V130" s="18"/>
      <c r="W130" s="18"/>
      <c r="X130" s="18"/>
      <c r="Y130" s="7"/>
      <c r="Z130" s="7"/>
      <c r="AA130" s="7"/>
      <c r="AB130" s="7"/>
    </row>
    <row r="131" spans="14:28">
      <c r="N131" s="7"/>
      <c r="O131" s="7"/>
      <c r="P131" s="7"/>
      <c r="V131" s="18"/>
      <c r="W131" s="18"/>
      <c r="X131" s="18"/>
      <c r="Y131" s="7"/>
      <c r="Z131" s="7"/>
      <c r="AA131" s="7"/>
      <c r="AB131" s="7"/>
    </row>
    <row r="132" spans="14:28">
      <c r="N132" s="7"/>
      <c r="O132" s="7"/>
      <c r="P132" s="7"/>
      <c r="V132" s="18"/>
      <c r="W132" s="18"/>
      <c r="X132" s="18"/>
      <c r="Y132" s="7"/>
      <c r="Z132" s="7"/>
      <c r="AA132" s="7"/>
      <c r="AB132" s="7"/>
    </row>
    <row r="133" spans="14:28">
      <c r="N133" s="7"/>
      <c r="O133" s="7"/>
      <c r="P133" s="7"/>
      <c r="V133" s="18"/>
      <c r="W133" s="18"/>
      <c r="X133" s="18"/>
      <c r="Y133" s="7"/>
      <c r="Z133" s="7"/>
      <c r="AA133" s="7"/>
      <c r="AB133" s="7"/>
    </row>
    <row r="134" spans="14:28">
      <c r="N134" s="7"/>
      <c r="O134" s="7"/>
      <c r="P134" s="7"/>
      <c r="V134" s="18"/>
      <c r="W134" s="18"/>
      <c r="X134" s="18"/>
      <c r="Y134" s="7"/>
      <c r="Z134" s="7"/>
      <c r="AA134" s="7"/>
      <c r="AB134" s="7"/>
    </row>
    <row r="135" spans="14:28">
      <c r="N135" s="7"/>
      <c r="O135" s="7"/>
      <c r="P135" s="7"/>
      <c r="V135" s="18"/>
      <c r="W135" s="18"/>
      <c r="X135" s="18"/>
      <c r="Y135" s="7"/>
      <c r="Z135" s="7"/>
      <c r="AA135" s="7"/>
      <c r="AB135" s="7"/>
    </row>
    <row r="136" spans="14:28">
      <c r="N136" s="7"/>
      <c r="O136" s="7"/>
      <c r="P136" s="7"/>
      <c r="V136" s="18"/>
      <c r="W136" s="18"/>
      <c r="X136" s="18"/>
      <c r="Y136" s="7"/>
      <c r="Z136" s="7"/>
      <c r="AA136" s="7"/>
      <c r="AB136" s="7"/>
    </row>
    <row r="137" spans="14:28">
      <c r="N137" s="7"/>
      <c r="O137" s="7"/>
      <c r="P137" s="7"/>
      <c r="V137" s="18"/>
      <c r="W137" s="18"/>
      <c r="X137" s="18"/>
      <c r="Y137" s="7"/>
      <c r="Z137" s="7"/>
      <c r="AA137" s="7"/>
      <c r="AB137" s="7"/>
    </row>
    <row r="138" spans="14:28">
      <c r="N138" s="7"/>
      <c r="O138" s="7"/>
      <c r="P138" s="7"/>
      <c r="V138" s="18"/>
      <c r="W138" s="18"/>
      <c r="X138" s="18"/>
      <c r="Y138" s="7"/>
      <c r="Z138" s="7"/>
      <c r="AA138" s="7"/>
      <c r="AB138" s="7"/>
    </row>
    <row r="139" spans="14:28">
      <c r="N139" s="7"/>
      <c r="O139" s="7"/>
      <c r="P139" s="7"/>
      <c r="V139" s="18"/>
      <c r="W139" s="18"/>
      <c r="X139" s="18"/>
      <c r="Y139" s="7"/>
      <c r="Z139" s="7"/>
      <c r="AA139" s="7"/>
      <c r="AB139" s="7"/>
    </row>
    <row r="140" spans="14:28">
      <c r="N140" s="7"/>
      <c r="O140" s="7"/>
      <c r="P140" s="7"/>
      <c r="V140" s="18"/>
      <c r="W140" s="18"/>
      <c r="X140" s="18"/>
      <c r="Y140" s="7"/>
      <c r="Z140" s="7"/>
      <c r="AA140" s="7"/>
      <c r="AB140" s="7"/>
    </row>
    <row r="141" spans="14:28">
      <c r="N141" s="7"/>
      <c r="O141" s="7"/>
      <c r="P141" s="7"/>
      <c r="V141" s="18"/>
      <c r="W141" s="18"/>
      <c r="X141" s="18"/>
      <c r="Y141" s="7"/>
      <c r="Z141" s="7"/>
      <c r="AA141" s="7"/>
      <c r="AB141" s="7"/>
    </row>
    <row r="142" spans="14:28">
      <c r="N142" s="7"/>
      <c r="O142" s="7"/>
      <c r="P142" s="7"/>
      <c r="V142" s="18"/>
      <c r="W142" s="18"/>
      <c r="X142" s="18"/>
      <c r="Y142" s="7"/>
      <c r="Z142" s="7"/>
      <c r="AA142" s="7"/>
      <c r="AB142" s="7"/>
    </row>
    <row r="143" spans="14:28">
      <c r="N143" s="7"/>
      <c r="O143" s="7"/>
      <c r="P143" s="7"/>
      <c r="V143" s="18"/>
      <c r="W143" s="18"/>
      <c r="X143" s="18"/>
      <c r="Y143" s="7"/>
      <c r="Z143" s="7"/>
      <c r="AA143" s="7"/>
      <c r="AB143" s="7"/>
    </row>
    <row r="144" spans="14:28">
      <c r="N144" s="7"/>
      <c r="O144" s="7"/>
      <c r="P144" s="7"/>
      <c r="V144" s="18"/>
      <c r="W144" s="18"/>
      <c r="X144" s="18"/>
      <c r="Y144" s="7"/>
      <c r="Z144" s="7"/>
      <c r="AA144" s="7"/>
      <c r="AB144" s="7"/>
    </row>
    <row r="145" spans="14:28">
      <c r="N145" s="7"/>
      <c r="O145" s="7"/>
      <c r="P145" s="7"/>
      <c r="V145" s="18"/>
      <c r="W145" s="18"/>
      <c r="X145" s="18"/>
      <c r="Y145" s="7"/>
      <c r="Z145" s="7"/>
      <c r="AA145" s="7"/>
      <c r="AB145" s="7"/>
    </row>
    <row r="146" spans="14:28">
      <c r="N146" s="7"/>
      <c r="O146" s="7"/>
      <c r="P146" s="7"/>
      <c r="V146" s="18"/>
      <c r="W146" s="18"/>
      <c r="X146" s="18"/>
      <c r="Y146" s="7"/>
      <c r="Z146" s="7"/>
      <c r="AA146" s="7"/>
      <c r="AB146" s="7"/>
    </row>
    <row r="147" spans="14:28">
      <c r="N147" s="7"/>
      <c r="O147" s="7"/>
      <c r="P147" s="7"/>
      <c r="V147" s="18"/>
      <c r="W147" s="18"/>
      <c r="X147" s="18"/>
      <c r="Y147" s="7"/>
      <c r="Z147" s="7"/>
      <c r="AA147" s="7"/>
      <c r="AB147" s="7"/>
    </row>
    <row r="148" spans="14:28">
      <c r="N148" s="7"/>
      <c r="O148" s="7"/>
      <c r="P148" s="7"/>
      <c r="V148" s="18"/>
      <c r="W148" s="18"/>
      <c r="X148" s="18"/>
      <c r="Y148" s="7"/>
      <c r="Z148" s="7"/>
      <c r="AA148" s="7"/>
      <c r="AB148" s="7"/>
    </row>
    <row r="149" spans="14:28">
      <c r="N149" s="7"/>
      <c r="O149" s="7"/>
      <c r="P149" s="7"/>
      <c r="V149" s="18"/>
      <c r="W149" s="18"/>
      <c r="X149" s="18"/>
      <c r="Y149" s="7"/>
      <c r="Z149" s="7"/>
      <c r="AA149" s="7"/>
      <c r="AB149" s="7"/>
    </row>
    <row r="150" spans="14:28">
      <c r="N150" s="7"/>
      <c r="O150" s="7"/>
      <c r="P150" s="7"/>
      <c r="V150" s="18"/>
      <c r="W150" s="18"/>
      <c r="X150" s="18"/>
      <c r="Y150" s="7"/>
      <c r="Z150" s="7"/>
      <c r="AA150" s="7"/>
      <c r="AB150" s="7"/>
    </row>
    <row r="151" spans="14:28">
      <c r="N151" s="7"/>
      <c r="O151" s="7"/>
      <c r="P151" s="7"/>
      <c r="V151" s="18"/>
      <c r="W151" s="18"/>
      <c r="X151" s="18"/>
      <c r="Y151" s="7"/>
      <c r="Z151" s="7"/>
      <c r="AA151" s="7"/>
      <c r="AB151" s="7"/>
    </row>
    <row r="152" spans="14:28">
      <c r="N152" s="7"/>
      <c r="O152" s="7"/>
      <c r="P152" s="7"/>
      <c r="V152" s="18"/>
      <c r="W152" s="18"/>
      <c r="X152" s="18"/>
      <c r="Y152" s="7"/>
      <c r="Z152" s="7"/>
      <c r="AA152" s="7"/>
      <c r="AB152" s="7"/>
    </row>
    <row r="153" spans="14:28">
      <c r="N153" s="7"/>
      <c r="O153" s="7"/>
      <c r="P153" s="7"/>
      <c r="V153" s="18"/>
      <c r="W153" s="18"/>
      <c r="X153" s="18"/>
      <c r="Y153" s="7"/>
      <c r="Z153" s="7"/>
      <c r="AA153" s="7"/>
      <c r="AB153" s="7"/>
    </row>
    <row r="154" spans="14:28">
      <c r="N154" s="7"/>
      <c r="O154" s="7"/>
      <c r="P154" s="7"/>
      <c r="V154" s="18"/>
      <c r="W154" s="18"/>
      <c r="X154" s="18"/>
      <c r="Y154" s="7"/>
      <c r="Z154" s="7"/>
      <c r="AA154" s="7"/>
      <c r="AB154" s="7"/>
    </row>
    <row r="155" spans="14:28">
      <c r="N155" s="7"/>
      <c r="O155" s="7"/>
      <c r="P155" s="7"/>
      <c r="V155" s="18"/>
      <c r="W155" s="18"/>
      <c r="X155" s="18"/>
      <c r="Y155" s="7"/>
      <c r="Z155" s="7"/>
      <c r="AA155" s="7"/>
      <c r="AB155" s="7"/>
    </row>
    <row r="156" spans="14:28">
      <c r="N156" s="7"/>
      <c r="O156" s="7"/>
      <c r="P156" s="7"/>
      <c r="V156" s="18"/>
      <c r="W156" s="18"/>
      <c r="X156" s="18"/>
      <c r="Y156" s="7"/>
      <c r="Z156" s="7"/>
      <c r="AA156" s="7"/>
      <c r="AB156" s="7"/>
    </row>
    <row r="157" spans="14:28">
      <c r="N157" s="7"/>
      <c r="O157" s="7"/>
      <c r="P157" s="7"/>
      <c r="V157" s="18"/>
      <c r="W157" s="18"/>
      <c r="X157" s="18"/>
      <c r="Y157" s="7"/>
      <c r="Z157" s="7"/>
      <c r="AA157" s="7"/>
      <c r="AB157" s="7"/>
    </row>
    <row r="158" spans="14:28">
      <c r="N158" s="7"/>
      <c r="O158" s="7"/>
      <c r="P158" s="7"/>
      <c r="V158" s="18"/>
      <c r="W158" s="18"/>
      <c r="X158" s="18"/>
      <c r="Y158" s="7"/>
      <c r="Z158" s="7"/>
      <c r="AA158" s="7"/>
      <c r="AB158" s="7"/>
    </row>
    <row r="159" spans="14:28">
      <c r="N159" s="7"/>
      <c r="O159" s="7"/>
      <c r="P159" s="7"/>
      <c r="V159" s="18"/>
      <c r="W159" s="18"/>
      <c r="X159" s="18"/>
      <c r="Y159" s="7"/>
      <c r="Z159" s="7"/>
      <c r="AA159" s="7"/>
      <c r="AB159" s="7"/>
    </row>
    <row r="160" spans="14:28">
      <c r="N160" s="7"/>
      <c r="O160" s="7"/>
      <c r="P160" s="7"/>
      <c r="V160" s="18"/>
      <c r="W160" s="18"/>
      <c r="X160" s="18"/>
      <c r="Y160" s="7"/>
      <c r="Z160" s="7"/>
      <c r="AA160" s="7"/>
      <c r="AB160" s="7"/>
    </row>
    <row r="161" spans="14:28">
      <c r="N161" s="7"/>
      <c r="O161" s="7"/>
      <c r="P161" s="7"/>
      <c r="V161" s="18"/>
      <c r="W161" s="18"/>
      <c r="X161" s="18"/>
      <c r="Y161" s="7"/>
      <c r="Z161" s="7"/>
      <c r="AA161" s="7"/>
      <c r="AB161" s="7"/>
    </row>
    <row r="162" spans="14:28">
      <c r="N162" s="7"/>
      <c r="O162" s="7"/>
      <c r="P162" s="7"/>
      <c r="V162" s="18"/>
      <c r="W162" s="18"/>
      <c r="X162" s="18"/>
      <c r="Y162" s="7"/>
      <c r="Z162" s="7"/>
      <c r="AA162" s="7"/>
      <c r="AB162" s="7"/>
    </row>
    <row r="163" spans="14:28">
      <c r="N163" s="7"/>
      <c r="O163" s="7"/>
      <c r="P163" s="7"/>
      <c r="V163" s="18"/>
      <c r="W163" s="18"/>
      <c r="X163" s="18"/>
      <c r="Y163" s="7"/>
      <c r="Z163" s="7"/>
      <c r="AA163" s="7"/>
      <c r="AB163" s="7"/>
    </row>
    <row r="164" spans="14:28">
      <c r="N164" s="7"/>
      <c r="O164" s="7"/>
      <c r="P164" s="7"/>
      <c r="V164" s="18"/>
      <c r="W164" s="18"/>
      <c r="X164" s="18"/>
      <c r="Y164" s="7"/>
      <c r="Z164" s="7"/>
      <c r="AA164" s="7"/>
      <c r="AB164" s="7"/>
    </row>
    <row r="165" spans="14:28">
      <c r="N165" s="7"/>
      <c r="O165" s="7"/>
      <c r="P165" s="7"/>
      <c r="V165" s="18"/>
      <c r="W165" s="18"/>
      <c r="X165" s="18"/>
      <c r="Y165" s="7"/>
      <c r="Z165" s="7"/>
      <c r="AA165" s="7"/>
      <c r="AB165" s="7"/>
    </row>
    <row r="166" spans="14:28">
      <c r="N166" s="7"/>
      <c r="O166" s="7"/>
      <c r="P166" s="7"/>
      <c r="V166" s="18"/>
      <c r="W166" s="18"/>
      <c r="X166" s="18"/>
      <c r="Y166" s="7"/>
      <c r="Z166" s="7"/>
      <c r="AA166" s="7"/>
      <c r="AB166" s="7"/>
    </row>
    <row r="167" spans="14:28">
      <c r="N167" s="7"/>
      <c r="O167" s="7"/>
      <c r="P167" s="7"/>
      <c r="V167" s="18"/>
      <c r="W167" s="18"/>
      <c r="X167" s="18"/>
      <c r="Y167" s="7"/>
      <c r="Z167" s="7"/>
      <c r="AA167" s="7"/>
      <c r="AB167" s="7"/>
    </row>
    <row r="168" spans="14:28">
      <c r="N168" s="7"/>
      <c r="O168" s="7"/>
      <c r="P168" s="7"/>
      <c r="V168" s="18"/>
      <c r="W168" s="18"/>
      <c r="X168" s="18"/>
      <c r="Y168" s="7"/>
      <c r="Z168" s="7"/>
      <c r="AA168" s="7"/>
      <c r="AB168" s="7"/>
    </row>
    <row r="169" spans="14:28">
      <c r="N169" s="7"/>
      <c r="O169" s="7"/>
      <c r="P169" s="7"/>
      <c r="V169" s="18"/>
      <c r="W169" s="18"/>
      <c r="X169" s="18"/>
      <c r="Y169" s="7"/>
      <c r="Z169" s="7"/>
      <c r="AA169" s="7"/>
      <c r="AB169" s="7"/>
    </row>
    <row r="170" spans="14:28">
      <c r="N170" s="7"/>
      <c r="O170" s="7"/>
      <c r="P170" s="7"/>
      <c r="V170" s="18"/>
      <c r="W170" s="18"/>
      <c r="X170" s="18"/>
      <c r="Y170" s="7"/>
      <c r="Z170" s="7"/>
      <c r="AA170" s="7"/>
      <c r="AB170" s="7"/>
    </row>
    <row r="171" spans="14:28">
      <c r="N171" s="7"/>
      <c r="O171" s="7"/>
      <c r="P171" s="7"/>
      <c r="V171" s="18"/>
      <c r="W171" s="18"/>
      <c r="X171" s="18"/>
      <c r="Y171" s="7"/>
      <c r="Z171" s="7"/>
      <c r="AA171" s="7"/>
      <c r="AB171" s="7"/>
    </row>
    <row r="172" spans="14:28">
      <c r="N172" s="7"/>
      <c r="O172" s="7"/>
      <c r="P172" s="7"/>
      <c r="V172" s="18"/>
      <c r="W172" s="18"/>
      <c r="X172" s="18"/>
      <c r="Y172" s="7"/>
      <c r="Z172" s="7"/>
      <c r="AA172" s="7"/>
      <c r="AB172" s="7"/>
    </row>
    <row r="173" spans="14:28">
      <c r="N173" s="7"/>
      <c r="O173" s="7"/>
      <c r="P173" s="7"/>
      <c r="V173" s="18"/>
      <c r="W173" s="18"/>
      <c r="X173" s="18"/>
      <c r="Y173" s="7"/>
      <c r="Z173" s="7"/>
      <c r="AA173" s="7"/>
      <c r="AB173" s="7"/>
    </row>
    <row r="174" spans="14:28">
      <c r="N174" s="7"/>
      <c r="O174" s="7"/>
      <c r="P174" s="7"/>
      <c r="V174" s="18"/>
      <c r="W174" s="18"/>
      <c r="X174" s="18"/>
      <c r="Y174" s="7"/>
      <c r="Z174" s="7"/>
      <c r="AA174" s="7"/>
      <c r="AB174" s="7"/>
    </row>
    <row r="175" spans="14:28">
      <c r="N175" s="7"/>
      <c r="O175" s="7"/>
      <c r="P175" s="7"/>
      <c r="V175" s="18"/>
      <c r="W175" s="18"/>
      <c r="X175" s="18"/>
      <c r="Y175" s="7"/>
      <c r="Z175" s="7"/>
      <c r="AA175" s="7"/>
      <c r="AB175" s="7"/>
    </row>
    <row r="176" spans="14:28">
      <c r="N176" s="7"/>
      <c r="O176" s="7"/>
      <c r="P176" s="7"/>
      <c r="V176" s="18"/>
      <c r="W176" s="18"/>
      <c r="X176" s="18"/>
      <c r="Y176" s="7"/>
      <c r="Z176" s="7"/>
      <c r="AA176" s="7"/>
      <c r="AB176" s="7"/>
    </row>
    <row r="177" spans="14:28">
      <c r="N177" s="7"/>
      <c r="O177" s="7"/>
      <c r="P177" s="7"/>
      <c r="V177" s="18"/>
      <c r="W177" s="18"/>
      <c r="X177" s="18"/>
      <c r="Y177" s="7"/>
      <c r="Z177" s="7"/>
      <c r="AA177" s="7"/>
      <c r="AB177" s="7"/>
    </row>
    <row r="178" spans="14:28">
      <c r="N178" s="7"/>
      <c r="O178" s="7"/>
      <c r="P178" s="7"/>
      <c r="V178" s="18"/>
      <c r="W178" s="18"/>
      <c r="X178" s="18"/>
      <c r="Y178" s="7"/>
      <c r="Z178" s="7"/>
      <c r="AA178" s="7"/>
      <c r="AB178" s="7"/>
    </row>
    <row r="179" spans="14:28">
      <c r="N179" s="7"/>
      <c r="O179" s="7"/>
      <c r="P179" s="7"/>
      <c r="V179" s="18"/>
      <c r="W179" s="18"/>
      <c r="X179" s="18"/>
      <c r="Y179" s="7"/>
      <c r="Z179" s="7"/>
      <c r="AA179" s="7"/>
      <c r="AB179" s="7"/>
    </row>
    <row r="180" spans="14:28">
      <c r="N180" s="7"/>
      <c r="O180" s="7"/>
      <c r="P180" s="7"/>
      <c r="V180" s="18"/>
      <c r="W180" s="18"/>
      <c r="X180" s="18"/>
      <c r="Y180" s="7"/>
      <c r="Z180" s="7"/>
      <c r="AA180" s="7"/>
      <c r="AB180" s="7"/>
    </row>
    <row r="181" spans="14:28">
      <c r="N181" s="7"/>
      <c r="O181" s="7"/>
      <c r="P181" s="7"/>
      <c r="V181" s="18"/>
      <c r="W181" s="18"/>
      <c r="X181" s="18"/>
      <c r="Y181" s="7"/>
      <c r="Z181" s="7"/>
      <c r="AA181" s="7"/>
      <c r="AB181" s="7"/>
    </row>
    <row r="182" spans="14:28">
      <c r="N182" s="7"/>
      <c r="O182" s="7"/>
      <c r="P182" s="7"/>
      <c r="V182" s="18"/>
      <c r="W182" s="18"/>
      <c r="X182" s="18"/>
      <c r="Y182" s="7"/>
      <c r="Z182" s="7"/>
      <c r="AA182" s="7"/>
      <c r="AB182" s="7"/>
    </row>
    <row r="183" spans="14:28">
      <c r="N183" s="7"/>
      <c r="O183" s="7"/>
      <c r="P183" s="7"/>
      <c r="V183" s="18"/>
      <c r="W183" s="18"/>
      <c r="X183" s="18"/>
      <c r="Y183" s="7"/>
      <c r="Z183" s="7"/>
      <c r="AA183" s="7"/>
      <c r="AB183" s="7"/>
    </row>
    <row r="184" spans="14:28">
      <c r="N184" s="7"/>
      <c r="O184" s="7"/>
      <c r="P184" s="7"/>
      <c r="V184" s="18"/>
      <c r="W184" s="18"/>
      <c r="X184" s="18"/>
      <c r="Y184" s="7"/>
      <c r="Z184" s="7"/>
      <c r="AA184" s="7"/>
      <c r="AB184" s="7"/>
    </row>
    <row r="185" spans="14:28">
      <c r="N185" s="7"/>
      <c r="O185" s="7"/>
      <c r="P185" s="7"/>
      <c r="V185" s="18"/>
      <c r="W185" s="18"/>
      <c r="X185" s="18"/>
      <c r="Y185" s="7"/>
      <c r="Z185" s="7"/>
      <c r="AA185" s="7"/>
      <c r="AB185" s="7"/>
    </row>
    <row r="186" spans="14:28">
      <c r="N186" s="7"/>
      <c r="O186" s="7"/>
      <c r="P186" s="7"/>
      <c r="V186" s="18"/>
      <c r="W186" s="18"/>
      <c r="X186" s="18"/>
      <c r="Y186" s="7"/>
      <c r="Z186" s="7"/>
      <c r="AA186" s="7"/>
      <c r="AB186" s="7"/>
    </row>
    <row r="187" spans="14:28">
      <c r="N187" s="7"/>
      <c r="O187" s="7"/>
      <c r="P187" s="7"/>
      <c r="V187" s="18"/>
      <c r="W187" s="18"/>
      <c r="X187" s="18"/>
      <c r="Y187" s="7"/>
      <c r="Z187" s="7"/>
      <c r="AA187" s="7"/>
      <c r="AB187" s="7"/>
    </row>
    <row r="188" spans="14:28">
      <c r="N188" s="7"/>
      <c r="O188" s="7"/>
      <c r="P188" s="7"/>
      <c r="V188" s="18"/>
      <c r="W188" s="18"/>
      <c r="X188" s="18"/>
      <c r="Y188" s="7"/>
      <c r="Z188" s="7"/>
      <c r="AA188" s="7"/>
      <c r="AB188" s="7"/>
    </row>
    <row r="189" spans="14:28">
      <c r="N189" s="7"/>
      <c r="O189" s="7"/>
      <c r="P189" s="7"/>
      <c r="V189" s="18"/>
      <c r="W189" s="18"/>
      <c r="X189" s="18"/>
      <c r="Y189" s="7"/>
      <c r="Z189" s="7"/>
      <c r="AA189" s="7"/>
      <c r="AB189" s="7"/>
    </row>
    <row r="190" spans="14:28">
      <c r="N190" s="7"/>
      <c r="O190" s="7"/>
      <c r="P190" s="7"/>
      <c r="V190" s="18"/>
      <c r="W190" s="18"/>
      <c r="X190" s="18"/>
      <c r="Y190" s="7"/>
      <c r="Z190" s="7"/>
      <c r="AA190" s="7"/>
      <c r="AB190" s="7"/>
    </row>
    <row r="191" spans="14:28">
      <c r="N191" s="7"/>
      <c r="O191" s="7"/>
      <c r="P191" s="7"/>
      <c r="V191" s="18"/>
      <c r="W191" s="18"/>
      <c r="X191" s="18"/>
      <c r="Y191" s="7"/>
      <c r="Z191" s="7"/>
      <c r="AA191" s="7"/>
      <c r="AB191" s="7"/>
    </row>
    <row r="192" spans="14:28">
      <c r="N192" s="7"/>
      <c r="O192" s="7"/>
      <c r="P192" s="7"/>
      <c r="V192" s="18"/>
      <c r="W192" s="18"/>
      <c r="X192" s="18"/>
      <c r="Y192" s="7"/>
      <c r="Z192" s="7"/>
      <c r="AA192" s="7"/>
      <c r="AB192" s="7"/>
    </row>
    <row r="193" spans="14:28">
      <c r="N193" s="7"/>
      <c r="O193" s="7"/>
      <c r="P193" s="7"/>
      <c r="V193" s="18"/>
      <c r="W193" s="18"/>
      <c r="X193" s="18"/>
      <c r="Y193" s="7"/>
      <c r="Z193" s="7"/>
      <c r="AA193" s="7"/>
      <c r="AB193" s="7"/>
    </row>
    <row r="194" spans="14:28">
      <c r="N194" s="7"/>
      <c r="O194" s="7"/>
      <c r="P194" s="7"/>
      <c r="V194" s="18"/>
      <c r="W194" s="18"/>
      <c r="X194" s="18"/>
      <c r="Y194" s="7"/>
      <c r="Z194" s="7"/>
      <c r="AA194" s="7"/>
      <c r="AB194" s="7"/>
    </row>
    <row r="195" spans="14:28">
      <c r="N195" s="7"/>
      <c r="O195" s="7"/>
      <c r="P195" s="7"/>
      <c r="V195" s="18"/>
      <c r="W195" s="18"/>
      <c r="X195" s="18"/>
      <c r="Y195" s="7"/>
      <c r="Z195" s="7"/>
      <c r="AA195" s="7"/>
      <c r="AB195" s="7"/>
    </row>
    <row r="196" spans="14:28">
      <c r="N196" s="7"/>
      <c r="O196" s="7"/>
      <c r="P196" s="7"/>
      <c r="V196" s="18"/>
      <c r="W196" s="18"/>
      <c r="X196" s="18"/>
      <c r="Y196" s="7"/>
      <c r="Z196" s="7"/>
      <c r="AA196" s="7"/>
      <c r="AB196" s="7"/>
    </row>
    <row r="197" spans="14:28">
      <c r="N197" s="7"/>
      <c r="O197" s="7"/>
      <c r="P197" s="7"/>
      <c r="V197" s="18"/>
      <c r="W197" s="18"/>
      <c r="X197" s="18"/>
      <c r="Y197" s="7"/>
      <c r="Z197" s="7"/>
      <c r="AA197" s="7"/>
      <c r="AB197" s="7"/>
    </row>
    <row r="198" spans="14:28">
      <c r="N198" s="7"/>
      <c r="O198" s="7"/>
      <c r="P198" s="7"/>
      <c r="V198" s="18"/>
      <c r="W198" s="18"/>
      <c r="X198" s="18"/>
      <c r="Y198" s="7"/>
      <c r="Z198" s="7"/>
      <c r="AA198" s="7"/>
      <c r="AB198" s="7"/>
    </row>
    <row r="199" spans="14:28">
      <c r="N199" s="7"/>
      <c r="O199" s="7"/>
      <c r="P199" s="7"/>
      <c r="V199" s="18"/>
      <c r="W199" s="18"/>
      <c r="X199" s="18"/>
      <c r="Y199" s="7"/>
      <c r="Z199" s="7"/>
      <c r="AA199" s="7"/>
      <c r="AB199" s="7"/>
    </row>
    <row r="200" spans="14:28">
      <c r="N200" s="7"/>
      <c r="O200" s="7"/>
      <c r="P200" s="7"/>
      <c r="V200" s="18"/>
      <c r="W200" s="18"/>
      <c r="X200" s="18"/>
      <c r="Y200" s="7"/>
      <c r="Z200" s="7"/>
      <c r="AA200" s="7"/>
      <c r="AB200" s="7"/>
    </row>
    <row r="201" spans="14:28">
      <c r="N201" s="7"/>
      <c r="O201" s="7"/>
      <c r="P201" s="7"/>
      <c r="V201" s="18"/>
      <c r="W201" s="18"/>
      <c r="X201" s="18"/>
      <c r="Y201" s="7"/>
      <c r="Z201" s="7"/>
      <c r="AA201" s="7"/>
      <c r="AB201" s="7"/>
    </row>
    <row r="202" spans="14:28">
      <c r="N202" s="7"/>
      <c r="O202" s="7"/>
      <c r="P202" s="7"/>
      <c r="V202" s="18"/>
      <c r="W202" s="18"/>
      <c r="X202" s="18"/>
      <c r="Y202" s="7"/>
      <c r="Z202" s="7"/>
      <c r="AA202" s="7"/>
      <c r="AB202" s="7"/>
    </row>
    <row r="203" spans="14:28">
      <c r="N203" s="7"/>
      <c r="O203" s="7"/>
      <c r="P203" s="7"/>
      <c r="V203" s="18"/>
      <c r="W203" s="18"/>
      <c r="X203" s="18"/>
      <c r="Y203" s="7"/>
      <c r="Z203" s="7"/>
      <c r="AA203" s="7"/>
      <c r="AB203" s="7"/>
    </row>
    <row r="204" spans="14:28">
      <c r="N204" s="7"/>
      <c r="O204" s="7"/>
      <c r="P204" s="7"/>
      <c r="V204" s="18"/>
      <c r="W204" s="18"/>
      <c r="X204" s="18"/>
      <c r="Y204" s="7"/>
      <c r="Z204" s="7"/>
      <c r="AA204" s="7"/>
      <c r="AB204" s="7"/>
    </row>
    <row r="205" spans="14:28">
      <c r="N205" s="7"/>
      <c r="O205" s="7"/>
      <c r="P205" s="7"/>
      <c r="V205" s="18"/>
      <c r="W205" s="18"/>
      <c r="X205" s="18"/>
      <c r="Y205" s="7"/>
      <c r="Z205" s="7"/>
      <c r="AA205" s="7"/>
      <c r="AB205" s="7"/>
    </row>
    <row r="206" spans="14:28">
      <c r="N206" s="7"/>
      <c r="O206" s="7"/>
      <c r="P206" s="7"/>
      <c r="V206" s="18"/>
      <c r="W206" s="18"/>
      <c r="X206" s="18"/>
      <c r="Y206" s="7"/>
      <c r="Z206" s="7"/>
      <c r="AA206" s="7"/>
      <c r="AB206" s="7"/>
    </row>
    <row r="207" spans="14:28">
      <c r="N207" s="7"/>
      <c r="O207" s="7"/>
      <c r="P207" s="7"/>
      <c r="V207" s="18"/>
      <c r="W207" s="18"/>
      <c r="X207" s="18"/>
      <c r="Y207" s="7"/>
      <c r="Z207" s="7"/>
      <c r="AA207" s="7"/>
      <c r="AB207" s="7"/>
    </row>
    <row r="208" spans="14:28">
      <c r="N208" s="7"/>
      <c r="O208" s="7"/>
      <c r="P208" s="7"/>
      <c r="V208" s="18"/>
      <c r="W208" s="18"/>
      <c r="X208" s="18"/>
      <c r="Y208" s="7"/>
      <c r="Z208" s="7"/>
      <c r="AA208" s="7"/>
      <c r="AB208" s="7"/>
    </row>
    <row r="209" spans="14:28">
      <c r="N209" s="7"/>
      <c r="O209" s="7"/>
      <c r="P209" s="7"/>
      <c r="V209" s="18"/>
      <c r="W209" s="18"/>
      <c r="X209" s="18"/>
      <c r="Y209" s="7"/>
      <c r="Z209" s="7"/>
      <c r="AA209" s="7"/>
      <c r="AB209" s="7"/>
    </row>
    <row r="210" spans="14:28">
      <c r="N210" s="7"/>
      <c r="O210" s="7"/>
      <c r="P210" s="7"/>
      <c r="V210" s="18"/>
      <c r="W210" s="18"/>
      <c r="X210" s="18"/>
      <c r="Y210" s="7"/>
      <c r="Z210" s="7"/>
      <c r="AA210" s="7"/>
      <c r="AB210" s="7"/>
    </row>
    <row r="211" spans="14:28">
      <c r="N211" s="7"/>
      <c r="O211" s="7"/>
      <c r="P211" s="7"/>
      <c r="V211" s="18"/>
      <c r="W211" s="18"/>
      <c r="X211" s="18"/>
      <c r="Y211" s="7"/>
      <c r="Z211" s="7"/>
      <c r="AA211" s="7"/>
      <c r="AB211" s="7"/>
    </row>
    <row r="212" spans="14:28">
      <c r="N212" s="7"/>
      <c r="O212" s="7"/>
      <c r="P212" s="7"/>
      <c r="V212" s="18"/>
      <c r="W212" s="18"/>
      <c r="X212" s="18"/>
      <c r="Y212" s="7"/>
      <c r="Z212" s="7"/>
      <c r="AA212" s="7"/>
      <c r="AB212" s="7"/>
    </row>
    <row r="213" spans="14:28">
      <c r="N213" s="7"/>
      <c r="O213" s="7"/>
      <c r="P213" s="7"/>
      <c r="V213" s="18"/>
      <c r="W213" s="18"/>
      <c r="X213" s="18"/>
      <c r="Y213" s="7"/>
      <c r="Z213" s="7"/>
      <c r="AA213" s="7"/>
      <c r="AB213" s="7"/>
    </row>
    <row r="214" spans="14:28">
      <c r="N214" s="7"/>
      <c r="O214" s="7"/>
      <c r="P214" s="7"/>
      <c r="V214" s="18"/>
      <c r="W214" s="18"/>
      <c r="X214" s="18"/>
      <c r="Y214" s="7"/>
      <c r="Z214" s="7"/>
      <c r="AA214" s="7"/>
      <c r="AB214" s="7"/>
    </row>
    <row r="215" spans="14:28">
      <c r="N215" s="7"/>
      <c r="O215" s="7"/>
      <c r="P215" s="7"/>
      <c r="V215" s="18"/>
      <c r="W215" s="18"/>
      <c r="X215" s="18"/>
      <c r="Y215" s="7"/>
      <c r="Z215" s="7"/>
      <c r="AA215" s="7"/>
      <c r="AB215" s="7"/>
    </row>
    <row r="216" spans="14:28">
      <c r="N216" s="7"/>
      <c r="O216" s="7"/>
      <c r="P216" s="7"/>
      <c r="V216" s="18"/>
      <c r="W216" s="18"/>
      <c r="X216" s="18"/>
      <c r="Y216" s="7"/>
      <c r="Z216" s="7"/>
      <c r="AA216" s="7"/>
      <c r="AB216" s="7"/>
    </row>
    <row r="217" spans="14:28">
      <c r="N217" s="7"/>
      <c r="O217" s="7"/>
      <c r="P217" s="7"/>
      <c r="V217" s="18"/>
      <c r="W217" s="18"/>
      <c r="X217" s="18"/>
      <c r="Y217" s="7"/>
      <c r="Z217" s="7"/>
      <c r="AA217" s="7"/>
      <c r="AB217" s="7"/>
    </row>
    <row r="218" spans="14:28">
      <c r="N218" s="7"/>
      <c r="O218" s="7"/>
      <c r="P218" s="7"/>
      <c r="V218" s="18"/>
      <c r="W218" s="18"/>
      <c r="X218" s="18"/>
      <c r="Y218" s="7"/>
      <c r="Z218" s="7"/>
      <c r="AA218" s="7"/>
      <c r="AB218" s="7"/>
    </row>
    <row r="219" spans="14:28">
      <c r="N219" s="7"/>
      <c r="O219" s="7"/>
      <c r="P219" s="7"/>
      <c r="V219" s="18"/>
      <c r="W219" s="18"/>
      <c r="X219" s="18"/>
      <c r="Y219" s="7"/>
      <c r="Z219" s="7"/>
      <c r="AA219" s="7"/>
      <c r="AB219" s="7"/>
    </row>
    <row r="220" spans="14:28">
      <c r="N220" s="7"/>
      <c r="O220" s="7"/>
      <c r="P220" s="7"/>
      <c r="V220" s="18"/>
      <c r="W220" s="18"/>
      <c r="X220" s="18"/>
      <c r="Y220" s="7"/>
      <c r="Z220" s="7"/>
      <c r="AA220" s="7"/>
      <c r="AB220" s="7"/>
    </row>
    <row r="221" spans="14:28">
      <c r="N221" s="7"/>
      <c r="O221" s="7"/>
      <c r="P221" s="7"/>
      <c r="V221" s="18"/>
      <c r="W221" s="18"/>
      <c r="X221" s="18"/>
      <c r="Y221" s="7"/>
      <c r="Z221" s="7"/>
      <c r="AA221" s="7"/>
      <c r="AB221" s="7"/>
    </row>
    <row r="222" spans="14:28">
      <c r="N222" s="7"/>
      <c r="O222" s="7"/>
      <c r="P222" s="7"/>
      <c r="V222" s="18"/>
      <c r="W222" s="18"/>
      <c r="X222" s="18"/>
      <c r="Y222" s="7"/>
      <c r="Z222" s="7"/>
      <c r="AA222" s="7"/>
      <c r="AB222" s="7"/>
    </row>
    <row r="223" spans="14:28">
      <c r="N223" s="7"/>
      <c r="O223" s="7"/>
      <c r="P223" s="7"/>
      <c r="V223" s="18"/>
      <c r="W223" s="18"/>
      <c r="X223" s="18"/>
      <c r="Y223" s="7"/>
      <c r="Z223" s="7"/>
      <c r="AA223" s="7"/>
      <c r="AB223" s="7"/>
    </row>
    <row r="224" spans="14:28">
      <c r="N224" s="7"/>
      <c r="O224" s="7"/>
      <c r="P224" s="7"/>
      <c r="V224" s="18"/>
      <c r="W224" s="18"/>
      <c r="X224" s="18"/>
      <c r="Y224" s="7"/>
      <c r="Z224" s="7"/>
      <c r="AA224" s="7"/>
      <c r="AB224" s="7"/>
    </row>
    <row r="225" spans="14:28">
      <c r="N225" s="7"/>
      <c r="O225" s="7"/>
      <c r="P225" s="7"/>
      <c r="V225" s="18"/>
      <c r="W225" s="18"/>
      <c r="X225" s="18"/>
      <c r="Y225" s="7"/>
      <c r="Z225" s="7"/>
      <c r="AA225" s="7"/>
      <c r="AB225" s="7"/>
    </row>
    <row r="226" spans="14:28">
      <c r="N226" s="7"/>
      <c r="O226" s="7"/>
      <c r="P226" s="7"/>
      <c r="V226" s="18"/>
      <c r="W226" s="18"/>
      <c r="X226" s="18"/>
      <c r="Y226" s="7"/>
      <c r="Z226" s="7"/>
      <c r="AA226" s="7"/>
      <c r="AB226" s="7"/>
    </row>
    <row r="227" spans="14:28">
      <c r="N227" s="7"/>
      <c r="O227" s="7"/>
      <c r="P227" s="7"/>
      <c r="V227" s="18"/>
      <c r="W227" s="18"/>
      <c r="X227" s="18"/>
      <c r="Y227" s="7"/>
      <c r="Z227" s="7"/>
      <c r="AA227" s="7"/>
      <c r="AB227" s="7"/>
    </row>
    <row r="228" spans="14:28">
      <c r="N228" s="7"/>
      <c r="O228" s="7"/>
      <c r="P228" s="7"/>
      <c r="V228" s="18"/>
      <c r="W228" s="18"/>
      <c r="X228" s="18"/>
      <c r="Y228" s="7"/>
      <c r="Z228" s="7"/>
      <c r="AA228" s="7"/>
      <c r="AB228" s="7"/>
    </row>
    <row r="229" spans="14:28">
      <c r="N229" s="7"/>
      <c r="O229" s="7"/>
      <c r="P229" s="7"/>
      <c r="V229" s="18"/>
      <c r="W229" s="18"/>
      <c r="X229" s="18"/>
      <c r="Y229" s="7"/>
      <c r="Z229" s="7"/>
      <c r="AA229" s="7"/>
      <c r="AB229" s="7"/>
    </row>
    <row r="230" spans="14:28">
      <c r="N230" s="7"/>
      <c r="O230" s="7"/>
      <c r="P230" s="7"/>
      <c r="V230" s="18"/>
      <c r="W230" s="18"/>
      <c r="X230" s="18"/>
      <c r="Y230" s="7"/>
      <c r="Z230" s="7"/>
      <c r="AA230" s="7"/>
      <c r="AB230" s="7"/>
    </row>
    <row r="231" spans="14:28">
      <c r="N231" s="7"/>
      <c r="O231" s="7"/>
      <c r="P231" s="7"/>
      <c r="V231" s="18"/>
      <c r="W231" s="18"/>
      <c r="X231" s="18"/>
      <c r="Y231" s="7"/>
      <c r="Z231" s="7"/>
      <c r="AA231" s="7"/>
      <c r="AB231" s="7"/>
    </row>
    <row r="232" spans="14:28">
      <c r="N232" s="7"/>
      <c r="O232" s="7"/>
      <c r="P232" s="7"/>
      <c r="V232" s="18"/>
      <c r="W232" s="18"/>
      <c r="X232" s="18"/>
      <c r="Y232" s="7"/>
      <c r="Z232" s="7"/>
      <c r="AA232" s="7"/>
      <c r="AB232" s="7"/>
    </row>
    <row r="233" spans="14:28">
      <c r="N233" s="7"/>
      <c r="O233" s="7"/>
      <c r="P233" s="7"/>
      <c r="V233" s="18"/>
      <c r="W233" s="18"/>
      <c r="X233" s="18"/>
      <c r="Y233" s="7"/>
      <c r="Z233" s="7"/>
      <c r="AA233" s="7"/>
      <c r="AB233" s="7"/>
    </row>
    <row r="234" spans="14:28">
      <c r="N234" s="7"/>
      <c r="O234" s="7"/>
      <c r="P234" s="7"/>
      <c r="V234" s="18"/>
      <c r="W234" s="18"/>
      <c r="X234" s="18"/>
      <c r="Y234" s="7"/>
      <c r="Z234" s="7"/>
      <c r="AA234" s="7"/>
      <c r="AB234" s="7"/>
    </row>
    <row r="235" spans="14:28">
      <c r="N235" s="7"/>
      <c r="O235" s="7"/>
      <c r="P235" s="7"/>
      <c r="V235" s="18"/>
      <c r="W235" s="18"/>
      <c r="X235" s="18"/>
      <c r="Y235" s="7"/>
      <c r="Z235" s="7"/>
      <c r="AA235" s="7"/>
      <c r="AB235" s="7"/>
    </row>
    <row r="236" spans="14:28">
      <c r="N236" s="7"/>
      <c r="O236" s="7"/>
      <c r="P236" s="7"/>
      <c r="V236" s="18"/>
      <c r="W236" s="18"/>
      <c r="X236" s="18"/>
      <c r="Y236" s="7"/>
      <c r="Z236" s="7"/>
      <c r="AA236" s="7"/>
      <c r="AB236" s="7"/>
    </row>
    <row r="237" spans="14:28">
      <c r="N237" s="7"/>
      <c r="O237" s="7"/>
      <c r="P237" s="7"/>
      <c r="V237" s="18"/>
      <c r="W237" s="18"/>
      <c r="X237" s="18"/>
      <c r="Y237" s="7"/>
      <c r="Z237" s="7"/>
      <c r="AA237" s="7"/>
      <c r="AB237" s="7"/>
    </row>
    <row r="238" spans="14:28">
      <c r="N238" s="7"/>
      <c r="O238" s="7"/>
      <c r="P238" s="7"/>
      <c r="V238" s="18"/>
      <c r="W238" s="18"/>
      <c r="X238" s="18"/>
      <c r="Y238" s="7"/>
      <c r="Z238" s="7"/>
      <c r="AA238" s="7"/>
      <c r="AB238" s="7"/>
    </row>
    <row r="239" spans="14:28">
      <c r="N239" s="7"/>
      <c r="O239" s="7"/>
      <c r="P239" s="7"/>
      <c r="V239" s="18"/>
      <c r="W239" s="18"/>
      <c r="X239" s="18"/>
      <c r="Y239" s="7"/>
      <c r="Z239" s="7"/>
      <c r="AA239" s="7"/>
      <c r="AB239" s="7"/>
    </row>
    <row r="240" spans="14:28">
      <c r="N240" s="7"/>
      <c r="O240" s="7"/>
      <c r="P240" s="7"/>
      <c r="V240" s="18"/>
      <c r="W240" s="18"/>
      <c r="X240" s="18"/>
      <c r="Y240" s="7"/>
      <c r="Z240" s="7"/>
      <c r="AA240" s="7"/>
      <c r="AB240" s="7"/>
    </row>
    <row r="241" spans="14:28">
      <c r="N241" s="7"/>
      <c r="O241" s="7"/>
      <c r="P241" s="7"/>
      <c r="V241" s="18"/>
      <c r="W241" s="18"/>
      <c r="X241" s="18"/>
      <c r="Y241" s="7"/>
      <c r="Z241" s="7"/>
      <c r="AA241" s="7"/>
      <c r="AB241" s="7"/>
    </row>
    <row r="242" spans="14:28">
      <c r="N242" s="7"/>
      <c r="O242" s="7"/>
      <c r="P242" s="7"/>
      <c r="V242" s="18"/>
      <c r="W242" s="18"/>
      <c r="X242" s="18"/>
      <c r="Y242" s="7"/>
      <c r="Z242" s="7"/>
      <c r="AA242" s="7"/>
      <c r="AB242" s="7"/>
    </row>
    <row r="243" spans="14:28">
      <c r="N243" s="7"/>
      <c r="O243" s="7"/>
      <c r="P243" s="7"/>
      <c r="V243" s="18"/>
      <c r="W243" s="18"/>
      <c r="X243" s="18"/>
      <c r="Y243" s="7"/>
      <c r="Z243" s="7"/>
      <c r="AA243" s="7"/>
      <c r="AB243" s="7"/>
    </row>
    <row r="244" spans="14:28">
      <c r="N244" s="7"/>
      <c r="O244" s="7"/>
      <c r="P244" s="7"/>
      <c r="V244" s="18"/>
      <c r="W244" s="18"/>
      <c r="X244" s="18"/>
      <c r="Y244" s="7"/>
      <c r="Z244" s="7"/>
      <c r="AA244" s="7"/>
      <c r="AB244" s="7"/>
    </row>
    <row r="245" spans="14:28">
      <c r="N245" s="7"/>
      <c r="O245" s="7"/>
      <c r="P245" s="7"/>
      <c r="V245" s="18"/>
      <c r="W245" s="18"/>
      <c r="X245" s="18"/>
      <c r="Y245" s="7"/>
      <c r="Z245" s="7"/>
      <c r="AA245" s="7"/>
      <c r="AB245" s="7"/>
    </row>
    <row r="246" spans="14:28">
      <c r="N246" s="7"/>
      <c r="O246" s="7"/>
      <c r="P246" s="7"/>
      <c r="V246" s="18"/>
      <c r="W246" s="18"/>
      <c r="X246" s="18"/>
      <c r="Y246" s="7"/>
      <c r="Z246" s="7"/>
      <c r="AA246" s="7"/>
      <c r="AB246" s="7"/>
    </row>
    <row r="247" spans="14:28">
      <c r="N247" s="7"/>
      <c r="O247" s="7"/>
      <c r="P247" s="7"/>
      <c r="V247" s="18"/>
      <c r="W247" s="18"/>
      <c r="X247" s="18"/>
      <c r="Y247" s="7"/>
      <c r="Z247" s="7"/>
      <c r="AA247" s="7"/>
      <c r="AB247" s="7"/>
    </row>
    <row r="248" spans="14:28">
      <c r="N248" s="7"/>
      <c r="O248" s="7"/>
      <c r="P248" s="7"/>
      <c r="V248" s="18"/>
      <c r="W248" s="18"/>
      <c r="X248" s="18"/>
      <c r="Y248" s="7"/>
      <c r="Z248" s="7"/>
      <c r="AA248" s="7"/>
      <c r="AB248" s="7"/>
    </row>
    <row r="249" spans="14:28">
      <c r="N249" s="7"/>
      <c r="O249" s="7"/>
      <c r="P249" s="7"/>
      <c r="V249" s="18"/>
      <c r="W249" s="18"/>
      <c r="X249" s="18"/>
      <c r="Y249" s="7"/>
      <c r="Z249" s="7"/>
      <c r="AA249" s="7"/>
      <c r="AB249" s="7"/>
    </row>
    <row r="250" spans="14:28">
      <c r="N250" s="7"/>
      <c r="O250" s="7"/>
      <c r="P250" s="7"/>
      <c r="V250" s="18"/>
      <c r="W250" s="18"/>
      <c r="X250" s="18"/>
      <c r="Y250" s="7"/>
      <c r="Z250" s="7"/>
      <c r="AA250" s="7"/>
      <c r="AB250" s="7"/>
    </row>
    <row r="251" spans="14:28">
      <c r="N251" s="7"/>
      <c r="O251" s="7"/>
      <c r="P251" s="7"/>
      <c r="V251" s="18"/>
      <c r="W251" s="18"/>
      <c r="X251" s="18"/>
      <c r="Y251" s="7"/>
      <c r="Z251" s="7"/>
      <c r="AA251" s="7"/>
      <c r="AB251" s="7"/>
    </row>
    <row r="252" spans="14:28">
      <c r="N252" s="7"/>
      <c r="O252" s="7"/>
      <c r="P252" s="7"/>
      <c r="V252" s="18"/>
      <c r="W252" s="18"/>
      <c r="X252" s="18"/>
      <c r="Y252" s="7"/>
      <c r="Z252" s="7"/>
      <c r="AA252" s="7"/>
      <c r="AB252" s="7"/>
    </row>
    <row r="253" spans="14:28">
      <c r="N253" s="7"/>
      <c r="O253" s="7"/>
      <c r="P253" s="7"/>
      <c r="V253" s="18"/>
      <c r="W253" s="18"/>
      <c r="X253" s="18"/>
      <c r="Y253" s="7"/>
      <c r="Z253" s="7"/>
      <c r="AA253" s="7"/>
      <c r="AB253" s="7"/>
    </row>
    <row r="254" spans="14:28">
      <c r="N254" s="7"/>
      <c r="O254" s="7"/>
      <c r="P254" s="7"/>
      <c r="V254" s="18"/>
      <c r="W254" s="18"/>
      <c r="X254" s="18"/>
      <c r="Y254" s="7"/>
      <c r="Z254" s="7"/>
      <c r="AA254" s="7"/>
      <c r="AB254" s="7"/>
    </row>
    <row r="255" spans="14:28">
      <c r="N255" s="7"/>
      <c r="O255" s="7"/>
      <c r="P255" s="7"/>
      <c r="V255" s="18"/>
      <c r="W255" s="18"/>
      <c r="X255" s="18"/>
      <c r="Y255" s="7"/>
      <c r="Z255" s="7"/>
      <c r="AA255" s="7"/>
      <c r="AB255" s="7"/>
    </row>
    <row r="256" spans="14:28">
      <c r="N256" s="7"/>
      <c r="O256" s="7"/>
      <c r="P256" s="7"/>
      <c r="V256" s="18"/>
      <c r="W256" s="18"/>
      <c r="X256" s="18"/>
      <c r="Y256" s="7"/>
      <c r="Z256" s="7"/>
      <c r="AA256" s="7"/>
      <c r="AB256" s="7"/>
    </row>
    <row r="257" spans="14:28">
      <c r="N257" s="7"/>
      <c r="O257" s="7"/>
      <c r="P257" s="7"/>
      <c r="V257" s="18"/>
      <c r="W257" s="18"/>
      <c r="X257" s="18"/>
      <c r="Y257" s="7"/>
      <c r="Z257" s="7"/>
      <c r="AA257" s="7"/>
      <c r="AB257" s="7"/>
    </row>
    <row r="258" spans="14:28">
      <c r="N258" s="7"/>
      <c r="O258" s="7"/>
      <c r="P258" s="7"/>
      <c r="V258" s="18"/>
      <c r="W258" s="18"/>
      <c r="X258" s="18"/>
      <c r="Y258" s="7"/>
      <c r="Z258" s="7"/>
      <c r="AA258" s="7"/>
      <c r="AB258" s="7"/>
    </row>
    <row r="259" spans="14:28">
      <c r="N259" s="7"/>
      <c r="O259" s="7"/>
      <c r="P259" s="7"/>
      <c r="V259" s="18"/>
      <c r="W259" s="18"/>
      <c r="X259" s="18"/>
      <c r="Y259" s="7"/>
      <c r="Z259" s="7"/>
      <c r="AA259" s="7"/>
      <c r="AB259" s="7"/>
    </row>
    <row r="260" spans="14:28">
      <c r="N260" s="7"/>
      <c r="O260" s="7"/>
      <c r="P260" s="7"/>
      <c r="V260" s="18"/>
      <c r="W260" s="18"/>
      <c r="X260" s="18"/>
      <c r="Y260" s="7"/>
      <c r="Z260" s="7"/>
      <c r="AA260" s="7"/>
      <c r="AB260" s="7"/>
    </row>
    <row r="261" spans="14:28">
      <c r="N261" s="7"/>
      <c r="O261" s="7"/>
      <c r="P261" s="7"/>
      <c r="V261" s="18"/>
      <c r="W261" s="18"/>
      <c r="X261" s="18"/>
      <c r="Y261" s="7"/>
      <c r="Z261" s="7"/>
      <c r="AA261" s="7"/>
      <c r="AB261" s="7"/>
    </row>
    <row r="262" spans="14:28">
      <c r="N262" s="7"/>
      <c r="O262" s="7"/>
      <c r="P262" s="7"/>
      <c r="V262" s="18"/>
      <c r="W262" s="18"/>
      <c r="X262" s="18"/>
      <c r="Y262" s="7"/>
      <c r="Z262" s="7"/>
      <c r="AA262" s="7"/>
      <c r="AB262" s="7"/>
    </row>
    <row r="263" spans="14:28">
      <c r="N263" s="7"/>
      <c r="O263" s="7"/>
      <c r="P263" s="7"/>
      <c r="V263" s="18"/>
      <c r="W263" s="18"/>
      <c r="X263" s="18"/>
      <c r="Y263" s="7"/>
      <c r="Z263" s="7"/>
      <c r="AA263" s="7"/>
      <c r="AB263" s="7"/>
    </row>
    <row r="264" spans="14:28">
      <c r="N264" s="7"/>
      <c r="O264" s="7"/>
      <c r="P264" s="7"/>
      <c r="V264" s="18"/>
      <c r="W264" s="18"/>
      <c r="X264" s="18"/>
      <c r="Y264" s="7"/>
      <c r="Z264" s="7"/>
      <c r="AA264" s="7"/>
      <c r="AB264" s="7"/>
    </row>
    <row r="265" spans="14:28">
      <c r="N265" s="7"/>
      <c r="O265" s="7"/>
      <c r="P265" s="7"/>
      <c r="V265" s="18"/>
      <c r="W265" s="18"/>
      <c r="X265" s="18"/>
      <c r="Y265" s="7"/>
      <c r="Z265" s="7"/>
      <c r="AA265" s="7"/>
      <c r="AB265" s="7"/>
    </row>
    <row r="266" spans="14:28">
      <c r="N266" s="7"/>
      <c r="O266" s="7"/>
      <c r="P266" s="7"/>
      <c r="V266" s="18"/>
      <c r="W266" s="18"/>
      <c r="X266" s="18"/>
      <c r="Y266" s="7"/>
      <c r="Z266" s="7"/>
      <c r="AA266" s="7"/>
      <c r="AB266" s="7"/>
    </row>
    <row r="267" spans="14:28">
      <c r="N267" s="7"/>
      <c r="O267" s="7"/>
      <c r="P267" s="7"/>
      <c r="V267" s="18"/>
      <c r="W267" s="18"/>
      <c r="X267" s="18"/>
      <c r="Y267" s="7"/>
      <c r="Z267" s="7"/>
      <c r="AA267" s="7"/>
      <c r="AB267" s="7"/>
    </row>
    <row r="268" spans="14:28">
      <c r="N268" s="7"/>
      <c r="O268" s="7"/>
      <c r="P268" s="7"/>
      <c r="V268" s="18"/>
      <c r="W268" s="18"/>
      <c r="X268" s="18"/>
      <c r="Y268" s="7"/>
      <c r="Z268" s="7"/>
      <c r="AA268" s="7"/>
      <c r="AB268" s="7"/>
    </row>
    <row r="269" spans="14:28">
      <c r="N269" s="7"/>
      <c r="O269" s="7"/>
      <c r="P269" s="7"/>
      <c r="V269" s="18"/>
      <c r="W269" s="18"/>
      <c r="X269" s="18"/>
      <c r="Y269" s="7"/>
      <c r="Z269" s="7"/>
      <c r="AA269" s="7"/>
      <c r="AB269" s="7"/>
    </row>
    <row r="270" spans="14:28">
      <c r="N270" s="7"/>
      <c r="O270" s="7"/>
      <c r="P270" s="7"/>
      <c r="V270" s="18"/>
      <c r="W270" s="18"/>
      <c r="X270" s="18"/>
      <c r="Y270" s="7"/>
      <c r="Z270" s="7"/>
      <c r="AA270" s="7"/>
      <c r="AB270" s="7"/>
    </row>
    <row r="271" spans="14:28">
      <c r="N271" s="7"/>
      <c r="O271" s="7"/>
      <c r="P271" s="7"/>
      <c r="V271" s="18"/>
      <c r="W271" s="18"/>
      <c r="X271" s="18"/>
      <c r="Y271" s="7"/>
      <c r="Z271" s="7"/>
      <c r="AA271" s="7"/>
      <c r="AB271" s="7"/>
    </row>
    <row r="272" spans="14:28">
      <c r="N272" s="7"/>
      <c r="O272" s="7"/>
      <c r="P272" s="7"/>
      <c r="V272" s="18"/>
      <c r="W272" s="18"/>
      <c r="X272" s="18"/>
      <c r="Y272" s="7"/>
      <c r="Z272" s="7"/>
      <c r="AA272" s="7"/>
      <c r="AB272" s="7"/>
    </row>
    <row r="273" spans="14:28">
      <c r="N273" s="7"/>
      <c r="O273" s="7"/>
      <c r="P273" s="7"/>
      <c r="V273" s="18"/>
      <c r="W273" s="18"/>
      <c r="X273" s="18"/>
      <c r="Y273" s="7"/>
      <c r="Z273" s="7"/>
      <c r="AA273" s="7"/>
      <c r="AB273" s="7"/>
    </row>
    <row r="274" spans="14:28">
      <c r="N274" s="7"/>
      <c r="O274" s="7"/>
      <c r="P274" s="7"/>
      <c r="V274" s="18"/>
      <c r="W274" s="18"/>
      <c r="X274" s="18"/>
      <c r="Y274" s="7"/>
      <c r="Z274" s="7"/>
      <c r="AA274" s="7"/>
      <c r="AB274" s="7"/>
    </row>
    <row r="275" spans="14:28">
      <c r="N275" s="7"/>
      <c r="O275" s="7"/>
      <c r="P275" s="7"/>
      <c r="V275" s="18"/>
      <c r="W275" s="18"/>
      <c r="X275" s="18"/>
      <c r="Y275" s="7"/>
      <c r="Z275" s="7"/>
      <c r="AA275" s="7"/>
      <c r="AB275" s="7"/>
    </row>
    <row r="276" spans="14:28">
      <c r="N276" s="7"/>
      <c r="O276" s="7"/>
      <c r="P276" s="7"/>
      <c r="V276" s="18"/>
      <c r="W276" s="18"/>
      <c r="X276" s="18"/>
      <c r="Y276" s="7"/>
      <c r="Z276" s="7"/>
      <c r="AA276" s="7"/>
      <c r="AB276" s="7"/>
    </row>
    <row r="277" spans="14:28">
      <c r="N277" s="7"/>
      <c r="O277" s="7"/>
      <c r="P277" s="7"/>
      <c r="V277" s="18"/>
      <c r="W277" s="18"/>
      <c r="X277" s="18"/>
      <c r="Y277" s="7"/>
      <c r="Z277" s="7"/>
      <c r="AA277" s="7"/>
      <c r="AB277" s="7"/>
    </row>
    <row r="278" spans="14:28">
      <c r="N278" s="7"/>
      <c r="O278" s="7"/>
      <c r="P278" s="7"/>
      <c r="V278" s="18"/>
      <c r="W278" s="18"/>
      <c r="X278" s="18"/>
      <c r="Y278" s="7"/>
      <c r="Z278" s="7"/>
      <c r="AA278" s="7"/>
      <c r="AB278" s="7"/>
    </row>
  </sheetData>
  <sheetProtection algorithmName="SHA-512" hashValue="nn5pFg2CQbioiYDB681YbQDNQvgq9KfUTmt/0v37dxzIen4X1QWXguQdAdK8KmGNGEI04RaeMcs7EPJKLgWq2Q==" saltValue="4CSj0whcbZryYqkZYyKyaQ==" spinCount="100000" sheet="1" objects="1" scenarios="1"/>
  <mergeCells count="17">
    <mergeCell ref="E5:F5"/>
    <mergeCell ref="G5:H5"/>
    <mergeCell ref="I5:J5"/>
    <mergeCell ref="E6:F6"/>
    <mergeCell ref="G6:H6"/>
    <mergeCell ref="I6:J6"/>
    <mergeCell ref="E9:F9"/>
    <mergeCell ref="G9:H9"/>
    <mergeCell ref="I9:J9"/>
    <mergeCell ref="B55:J55"/>
    <mergeCell ref="E7:F7"/>
    <mergeCell ref="G7:H7"/>
    <mergeCell ref="I7:J7"/>
    <mergeCell ref="E8:F8"/>
    <mergeCell ref="G8:H8"/>
    <mergeCell ref="I8:J8"/>
    <mergeCell ref="B29:J29"/>
  </mergeCells>
  <printOptions horizontalCentered="1"/>
  <pageMargins left="0.25" right="0.25" top="0.5" bottom="0.5" header="0" footer="0.25"/>
  <pageSetup scale="86" orientation="landscape" horizontalDpi="4000" verticalDpi="4000" r:id="rId1"/>
  <headerFooter>
    <oddFooter>&amp;L&amp;"Helvetica,Regular"&amp;12&amp;K000000© Educe, Inc.&amp;C&amp;"Helvetica,Regular"&amp;12&amp;K000000&amp;P of &amp;N&amp;R&amp;"Calibri,Regular"&amp;K000000&amp;A</oddFooter>
  </headerFooter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H276"/>
  <sheetViews>
    <sheetView showGridLines="0" zoomScale="87" zoomScaleNormal="80" zoomScalePageLayoutView="90" workbookViewId="0">
      <selection activeCell="O46" sqref="O46"/>
    </sheetView>
  </sheetViews>
  <sheetFormatPr defaultColWidth="8.85546875" defaultRowHeight="12.75"/>
  <cols>
    <col min="1" max="1" width="2.7109375" style="9" customWidth="1"/>
    <col min="2" max="2" width="47.7109375" style="9" customWidth="1"/>
    <col min="3" max="9" width="11.28515625" style="9" customWidth="1"/>
    <col min="10" max="10" width="11.28515625" style="11" customWidth="1"/>
    <col min="11" max="12" width="11.28515625" style="9" customWidth="1"/>
    <col min="13" max="13" width="11.28515625" style="11" customWidth="1"/>
    <col min="14" max="15" width="8.85546875" style="9"/>
    <col min="16" max="16" width="35" style="58" customWidth="1"/>
    <col min="17" max="19" width="10.7109375" style="13" customWidth="1"/>
    <col min="20" max="20" width="20.42578125" style="13" bestFit="1" customWidth="1"/>
    <col min="21" max="21" width="8.85546875" style="13" customWidth="1"/>
    <col min="22" max="24" width="8.85546875" style="13"/>
    <col min="25" max="26" width="8.85546875" style="12"/>
    <col min="27" max="16384" width="8.85546875" style="9"/>
  </cols>
  <sheetData>
    <row r="1" spans="1:34" ht="15" customHeight="1"/>
    <row r="2" spans="1:34" s="10" customFormat="1" ht="45" customHeight="1">
      <c r="A2" s="36"/>
      <c r="B2" s="85" t="s">
        <v>67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X2" s="37"/>
      <c r="Y2" s="38"/>
      <c r="Z2" s="38"/>
      <c r="AA2" s="38"/>
      <c r="AB2" s="38"/>
      <c r="AC2" s="38"/>
      <c r="AD2" s="38"/>
      <c r="AE2" s="38"/>
      <c r="AF2" s="38"/>
      <c r="AG2" s="37"/>
      <c r="AH2" s="37"/>
    </row>
    <row r="3" spans="1:34" s="10" customFormat="1" ht="20.100000000000001" customHeight="1">
      <c r="A3" s="36"/>
      <c r="B3" s="83" t="s">
        <v>35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1"/>
      <c r="O3" s="81"/>
      <c r="P3" s="81"/>
      <c r="Q3" s="81"/>
      <c r="R3" s="81"/>
      <c r="S3" s="81"/>
      <c r="T3" s="81"/>
      <c r="U3" s="81"/>
      <c r="X3" s="37"/>
      <c r="Y3" s="38"/>
      <c r="Z3" s="38"/>
      <c r="AA3" s="38"/>
      <c r="AB3" s="38"/>
      <c r="AC3" s="38"/>
      <c r="AD3" s="38"/>
      <c r="AE3" s="38"/>
      <c r="AF3" s="38"/>
      <c r="AG3" s="37"/>
      <c r="AH3" s="37"/>
    </row>
    <row r="4" spans="1:34" s="10" customFormat="1" ht="18.95" customHeight="1">
      <c r="A4" s="36"/>
      <c r="B4" s="84" t="s">
        <v>68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77"/>
      <c r="O4" s="77"/>
      <c r="P4" s="77"/>
      <c r="Q4" s="77"/>
      <c r="R4" s="77"/>
      <c r="S4" s="77"/>
      <c r="T4" s="77"/>
      <c r="U4" s="77"/>
      <c r="X4" s="37"/>
      <c r="Y4" s="38"/>
      <c r="Z4" s="38"/>
      <c r="AA4" s="38"/>
      <c r="AB4" s="38"/>
      <c r="AC4" s="38"/>
      <c r="AD4" s="38"/>
      <c r="AE4" s="38"/>
      <c r="AF4" s="38"/>
      <c r="AG4" s="37"/>
      <c r="AH4" s="37"/>
    </row>
    <row r="5" spans="1:34" s="10" customFormat="1" ht="11.1" customHeight="1">
      <c r="A5" s="36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77"/>
      <c r="O5" s="77"/>
      <c r="P5" s="77"/>
      <c r="Q5" s="77"/>
      <c r="R5" s="77"/>
      <c r="S5" s="77"/>
      <c r="T5" s="77"/>
      <c r="U5" s="77"/>
      <c r="X5" s="37"/>
      <c r="Y5" s="38"/>
      <c r="Z5" s="38"/>
      <c r="AA5" s="38"/>
      <c r="AB5" s="38"/>
      <c r="AC5" s="38"/>
      <c r="AD5" s="38"/>
      <c r="AE5" s="38"/>
      <c r="AF5" s="38"/>
      <c r="AG5" s="37"/>
      <c r="AH5" s="37"/>
    </row>
    <row r="6" spans="1:34" s="32" customFormat="1" ht="20.100000000000001" customHeight="1">
      <c r="B6" s="164" t="s">
        <v>12</v>
      </c>
      <c r="C6" s="422">
        <v>2015</v>
      </c>
      <c r="D6" s="423"/>
      <c r="E6" s="416">
        <v>2016</v>
      </c>
      <c r="F6" s="416"/>
      <c r="G6" s="165" t="s">
        <v>20</v>
      </c>
      <c r="H6" s="416">
        <v>2017</v>
      </c>
      <c r="I6" s="416"/>
      <c r="J6" s="165" t="s">
        <v>20</v>
      </c>
      <c r="K6" s="416" t="s">
        <v>17</v>
      </c>
      <c r="L6" s="416"/>
      <c r="M6" s="165" t="s">
        <v>20</v>
      </c>
      <c r="N6" s="30"/>
      <c r="P6" s="153"/>
      <c r="Q6" s="154"/>
      <c r="R6" s="154"/>
      <c r="S6" s="154"/>
      <c r="T6" s="154"/>
      <c r="U6" s="31"/>
      <c r="V6" s="31"/>
      <c r="W6" s="31"/>
      <c r="X6" s="31"/>
      <c r="Y6" s="30"/>
      <c r="Z6" s="30"/>
      <c r="AA6" s="30"/>
      <c r="AB6" s="30"/>
    </row>
    <row r="7" spans="1:34" s="20" customFormat="1" ht="20.100000000000001" customHeight="1">
      <c r="B7" s="166" t="str">
        <f>'Inputs &amp; Historical'!B17</f>
        <v>Investment Management (AUM) Fees</v>
      </c>
      <c r="C7" s="419">
        <f>'Inputs &amp; Historical'!D17</f>
        <v>0</v>
      </c>
      <c r="D7" s="420"/>
      <c r="E7" s="418">
        <f>'Inputs &amp; Historical'!F17</f>
        <v>0</v>
      </c>
      <c r="F7" s="418"/>
      <c r="G7" s="167" t="str">
        <f t="shared" ref="G7:G13" si="0">IFERROR((E7-C7)/C7,"*")</f>
        <v>*</v>
      </c>
      <c r="H7" s="421">
        <f>'Inputs &amp; Historical'!J17</f>
        <v>0</v>
      </c>
      <c r="I7" s="421"/>
      <c r="J7" s="167" t="str">
        <f t="shared" ref="J7:J13" si="1">IFERROR((H7-E7)/E7,"*")</f>
        <v>*</v>
      </c>
      <c r="K7" s="421">
        <f ca="1">'Inputs &amp; Historical'!X17*IF('Inputs &amp; Historical'!O17 = 0,4,IF('Inputs &amp; Historical'!P17=0,2,IF('Inputs &amp; Historical'!Q17=0,(4/3),1)))</f>
        <v>0</v>
      </c>
      <c r="L7" s="421"/>
      <c r="M7" s="167" t="str">
        <f t="shared" ref="M7:M13" ca="1" si="2">IFERROR((K7-H7)/H7,"*")</f>
        <v>*</v>
      </c>
      <c r="N7" s="19"/>
      <c r="P7" s="156"/>
      <c r="Q7" s="4"/>
      <c r="R7" s="4"/>
      <c r="S7" s="4"/>
      <c r="T7" s="4"/>
      <c r="U7" s="21"/>
      <c r="V7" s="21"/>
      <c r="W7" s="18"/>
      <c r="X7" s="18"/>
      <c r="Y7" s="19"/>
      <c r="Z7" s="19"/>
      <c r="AA7" s="19"/>
      <c r="AB7" s="19"/>
    </row>
    <row r="8" spans="1:34" s="2" customFormat="1" ht="20.100000000000001" customHeight="1">
      <c r="B8" s="166" t="str">
        <f>'Inputs &amp; Historical'!B18</f>
        <v>Investment Advisory (AUA) Fees</v>
      </c>
      <c r="C8" s="419">
        <f>'Inputs &amp; Historical'!D18</f>
        <v>0</v>
      </c>
      <c r="D8" s="420"/>
      <c r="E8" s="418">
        <f>'Inputs &amp; Historical'!F18</f>
        <v>0</v>
      </c>
      <c r="F8" s="418"/>
      <c r="G8" s="167" t="str">
        <f t="shared" si="0"/>
        <v>*</v>
      </c>
      <c r="H8" s="421">
        <f>'Inputs &amp; Historical'!J18</f>
        <v>0</v>
      </c>
      <c r="I8" s="421"/>
      <c r="J8" s="167" t="str">
        <f t="shared" si="1"/>
        <v>*</v>
      </c>
      <c r="K8" s="421">
        <f ca="1">'Inputs &amp; Historical'!X18*IF('Inputs &amp; Historical'!O18 = 0,4,IF('Inputs &amp; Historical'!P18=0,2,IF('Inputs &amp; Historical'!Q18=0,(4/3),1)))</f>
        <v>0</v>
      </c>
      <c r="L8" s="421"/>
      <c r="M8" s="167" t="str">
        <f t="shared" ca="1" si="2"/>
        <v>*</v>
      </c>
      <c r="N8" s="7"/>
      <c r="P8" s="155"/>
      <c r="Q8" s="4"/>
      <c r="R8" s="4"/>
      <c r="S8" s="4"/>
      <c r="T8" s="4"/>
      <c r="U8" s="21"/>
      <c r="V8" s="21"/>
      <c r="W8" s="18"/>
      <c r="X8" s="18"/>
      <c r="Y8" s="7"/>
      <c r="Z8" s="7"/>
      <c r="AA8" s="7"/>
      <c r="AB8" s="7"/>
    </row>
    <row r="9" spans="1:34" s="2" customFormat="1" ht="20.100000000000001" customHeight="1">
      <c r="B9" s="166" t="str">
        <f>'Inputs &amp; Historical'!B19</f>
        <v>Financial Planning Fees (hourly or retainer)</v>
      </c>
      <c r="C9" s="419">
        <f>'Inputs &amp; Historical'!D19</f>
        <v>0</v>
      </c>
      <c r="D9" s="420"/>
      <c r="E9" s="418">
        <f>'Inputs &amp; Historical'!F19</f>
        <v>0</v>
      </c>
      <c r="F9" s="418"/>
      <c r="G9" s="167" t="str">
        <f>IFERROR((E9-C9)/C9,"*")</f>
        <v>*</v>
      </c>
      <c r="H9" s="421">
        <f>'Inputs &amp; Historical'!J19</f>
        <v>0</v>
      </c>
      <c r="I9" s="421"/>
      <c r="J9" s="167" t="str">
        <f>IFERROR((H9-E9)/E9,"*")</f>
        <v>*</v>
      </c>
      <c r="K9" s="421">
        <f ca="1">'Inputs &amp; Historical'!X19*IF('Inputs &amp; Historical'!O19 = 0,4,IF('Inputs &amp; Historical'!P19=0,2,IF('Inputs &amp; Historical'!Q19=0,(4/3),1)))</f>
        <v>0</v>
      </c>
      <c r="L9" s="421"/>
      <c r="M9" s="167" t="str">
        <f ca="1">IFERROR((K9-H9)/H9,"*")</f>
        <v>*</v>
      </c>
      <c r="N9" s="7"/>
      <c r="P9" s="155"/>
      <c r="Q9" s="4"/>
      <c r="R9" s="4"/>
      <c r="S9" s="4"/>
      <c r="T9" s="4"/>
      <c r="U9" s="21"/>
      <c r="V9" s="21"/>
      <c r="W9" s="18"/>
      <c r="X9" s="18"/>
      <c r="Y9" s="7"/>
      <c r="Z9" s="7"/>
      <c r="AA9" s="7"/>
      <c r="AB9" s="7"/>
    </row>
    <row r="10" spans="1:34" s="2" customFormat="1" ht="20.100000000000001" customHeight="1">
      <c r="B10" s="166" t="str">
        <f>'Inputs &amp; Historical'!B20</f>
        <v>Securities Trails &amp; Commissions</v>
      </c>
      <c r="C10" s="419">
        <f>'Inputs &amp; Historical'!D20</f>
        <v>0</v>
      </c>
      <c r="D10" s="420"/>
      <c r="E10" s="418">
        <f>'Inputs &amp; Historical'!F20</f>
        <v>0</v>
      </c>
      <c r="F10" s="418"/>
      <c r="G10" s="167" t="str">
        <f t="shared" ref="G10:G12" si="3">IFERROR((E10-C10)/C10,"*")</f>
        <v>*</v>
      </c>
      <c r="H10" s="421">
        <f>'Inputs &amp; Historical'!J20</f>
        <v>0</v>
      </c>
      <c r="I10" s="421"/>
      <c r="J10" s="167" t="str">
        <f t="shared" ref="J10:J12" si="4">IFERROR((H10-E10)/E10,"*")</f>
        <v>*</v>
      </c>
      <c r="K10" s="421">
        <f ca="1">'Inputs &amp; Historical'!X20*IF('Inputs &amp; Historical'!O20 = 0,4,IF('Inputs &amp; Historical'!P20=0,2,IF('Inputs &amp; Historical'!Q20=0,(4/3),1)))</f>
        <v>0</v>
      </c>
      <c r="L10" s="421"/>
      <c r="M10" s="167" t="str">
        <f t="shared" ref="M10:M12" ca="1" si="5">IFERROR((K10-H10)/H10,"*")</f>
        <v>*</v>
      </c>
      <c r="N10" s="7"/>
      <c r="P10" s="155"/>
      <c r="Q10" s="4"/>
      <c r="R10" s="4"/>
      <c r="S10" s="4"/>
      <c r="T10" s="4"/>
      <c r="U10" s="21"/>
      <c r="V10" s="21"/>
      <c r="W10" s="18"/>
      <c r="X10" s="18"/>
      <c r="Y10" s="7"/>
      <c r="Z10" s="7"/>
      <c r="AA10" s="7"/>
      <c r="AB10" s="7"/>
    </row>
    <row r="11" spans="1:34" s="2" customFormat="1" ht="20.100000000000001" customHeight="1">
      <c r="B11" s="166" t="str">
        <f>'Inputs &amp; Historical'!B21</f>
        <v>Insurance Trails &amp; Commissions</v>
      </c>
      <c r="C11" s="419">
        <f>'Inputs &amp; Historical'!D21</f>
        <v>0</v>
      </c>
      <c r="D11" s="420"/>
      <c r="E11" s="418">
        <f>'Inputs &amp; Historical'!F21</f>
        <v>0</v>
      </c>
      <c r="F11" s="418"/>
      <c r="G11" s="167" t="str">
        <f t="shared" si="3"/>
        <v>*</v>
      </c>
      <c r="H11" s="421">
        <f>'Inputs &amp; Historical'!J21</f>
        <v>0</v>
      </c>
      <c r="I11" s="421"/>
      <c r="J11" s="167" t="str">
        <f t="shared" si="4"/>
        <v>*</v>
      </c>
      <c r="K11" s="421">
        <f ca="1">'Inputs &amp; Historical'!X21*IF('Inputs &amp; Historical'!O21 = 0,4,IF('Inputs &amp; Historical'!P21=0,2,IF('Inputs &amp; Historical'!Q21=0,(4/3),1)))</f>
        <v>0</v>
      </c>
      <c r="L11" s="421"/>
      <c r="M11" s="167" t="str">
        <f t="shared" ca="1" si="5"/>
        <v>*</v>
      </c>
      <c r="N11" s="7"/>
      <c r="P11" s="155"/>
      <c r="Q11" s="4"/>
      <c r="R11" s="4"/>
      <c r="S11" s="4"/>
      <c r="T11" s="4"/>
      <c r="U11" s="21"/>
      <c r="V11" s="21"/>
      <c r="W11" s="18"/>
      <c r="X11" s="18"/>
      <c r="Y11" s="7"/>
      <c r="Z11" s="7"/>
      <c r="AA11" s="7"/>
      <c r="AB11" s="7"/>
    </row>
    <row r="12" spans="1:34" s="2" customFormat="1" ht="20.100000000000001" customHeight="1">
      <c r="B12" s="166" t="str">
        <f>'Inputs &amp; Historical'!B22</f>
        <v>Other</v>
      </c>
      <c r="C12" s="419">
        <f>'Inputs &amp; Historical'!D22</f>
        <v>0</v>
      </c>
      <c r="D12" s="420"/>
      <c r="E12" s="418">
        <f>'Inputs &amp; Historical'!F22</f>
        <v>0</v>
      </c>
      <c r="F12" s="418"/>
      <c r="G12" s="167" t="str">
        <f t="shared" si="3"/>
        <v>*</v>
      </c>
      <c r="H12" s="421">
        <f>'Inputs &amp; Historical'!J22</f>
        <v>0</v>
      </c>
      <c r="I12" s="421"/>
      <c r="J12" s="167" t="str">
        <f t="shared" si="4"/>
        <v>*</v>
      </c>
      <c r="K12" s="421">
        <f ca="1">'Inputs &amp; Historical'!X22*IF('Inputs &amp; Historical'!O22 = 0,4,IF('Inputs &amp; Historical'!P22=0,2,IF('Inputs &amp; Historical'!Q22=0,(4/3),1)))</f>
        <v>0</v>
      </c>
      <c r="L12" s="421"/>
      <c r="M12" s="167" t="str">
        <f t="shared" ca="1" si="5"/>
        <v>*</v>
      </c>
      <c r="N12" s="7"/>
      <c r="P12" s="155"/>
      <c r="Q12" s="4"/>
      <c r="R12" s="4"/>
      <c r="S12" s="4"/>
      <c r="T12" s="4"/>
      <c r="U12" s="21"/>
      <c r="V12" s="21"/>
      <c r="W12" s="18"/>
      <c r="X12" s="18"/>
      <c r="Y12" s="7"/>
      <c r="Z12" s="7"/>
      <c r="AA12" s="7"/>
      <c r="AB12" s="7"/>
    </row>
    <row r="13" spans="1:34" s="2" customFormat="1" ht="20.100000000000001" customHeight="1">
      <c r="B13" s="168" t="s">
        <v>69</v>
      </c>
      <c r="C13" s="417">
        <f>SUM(C7:D12)</f>
        <v>0</v>
      </c>
      <c r="D13" s="417"/>
      <c r="E13" s="417">
        <f>SUM(E7:F12)</f>
        <v>0</v>
      </c>
      <c r="F13" s="417"/>
      <c r="G13" s="169" t="str">
        <f t="shared" si="0"/>
        <v>*</v>
      </c>
      <c r="H13" s="417">
        <f>SUM(H7:I12)</f>
        <v>0</v>
      </c>
      <c r="I13" s="417"/>
      <c r="J13" s="170" t="str">
        <f t="shared" si="1"/>
        <v>*</v>
      </c>
      <c r="K13" s="417">
        <f ca="1">SUM(K7:L12)</f>
        <v>0</v>
      </c>
      <c r="L13" s="417"/>
      <c r="M13" s="170" t="str">
        <f t="shared" ca="1" si="2"/>
        <v>*</v>
      </c>
      <c r="N13" s="7"/>
      <c r="P13" s="155"/>
      <c r="Q13" s="4"/>
      <c r="R13" s="4"/>
      <c r="S13" s="4"/>
      <c r="T13" s="4"/>
      <c r="U13" s="21"/>
      <c r="V13" s="21"/>
      <c r="W13" s="18"/>
      <c r="X13" s="18"/>
      <c r="Y13" s="7"/>
      <c r="Z13" s="7"/>
      <c r="AA13" s="7"/>
      <c r="AB13" s="7"/>
    </row>
    <row r="14" spans="1:34">
      <c r="B14" s="222"/>
      <c r="C14" s="223"/>
      <c r="D14" s="223"/>
      <c r="E14" s="223"/>
      <c r="F14" s="223"/>
      <c r="G14" s="223"/>
      <c r="H14" s="223"/>
      <c r="I14" s="223"/>
      <c r="J14" s="224"/>
      <c r="K14" s="223"/>
      <c r="L14" s="223"/>
      <c r="M14" s="225"/>
      <c r="N14" s="14"/>
      <c r="U14" s="41"/>
      <c r="V14" s="41"/>
      <c r="W14" s="15"/>
      <c r="X14" s="15"/>
      <c r="Y14" s="14"/>
      <c r="Z14" s="14"/>
      <c r="AA14" s="14"/>
      <c r="AB14" s="14"/>
    </row>
    <row r="15" spans="1:34">
      <c r="B15" s="226"/>
      <c r="C15" s="227"/>
      <c r="D15" s="227"/>
      <c r="E15" s="227"/>
      <c r="F15" s="227"/>
      <c r="G15" s="227"/>
      <c r="H15" s="227"/>
      <c r="I15" s="227"/>
      <c r="J15" s="228"/>
      <c r="K15" s="227"/>
      <c r="L15" s="227"/>
      <c r="M15" s="229"/>
      <c r="N15" s="14"/>
      <c r="U15" s="41"/>
      <c r="V15" s="41"/>
      <c r="W15" s="15"/>
      <c r="X15" s="15"/>
      <c r="Y15" s="14"/>
      <c r="Z15" s="14"/>
      <c r="AA15" s="14"/>
      <c r="AB15" s="14"/>
    </row>
    <row r="16" spans="1:34">
      <c r="B16" s="226"/>
      <c r="C16" s="227"/>
      <c r="D16" s="227"/>
      <c r="E16" s="227"/>
      <c r="F16" s="227"/>
      <c r="G16" s="227"/>
      <c r="H16" s="227"/>
      <c r="I16" s="227"/>
      <c r="J16" s="228"/>
      <c r="K16" s="227"/>
      <c r="L16" s="227"/>
      <c r="M16" s="229"/>
      <c r="N16" s="14"/>
      <c r="U16" s="41"/>
      <c r="V16" s="41"/>
      <c r="W16" s="15"/>
      <c r="X16" s="15"/>
      <c r="Y16" s="14"/>
      <c r="Z16" s="14"/>
      <c r="AA16" s="14"/>
      <c r="AB16" s="14"/>
    </row>
    <row r="17" spans="2:28">
      <c r="B17" s="226"/>
      <c r="C17" s="227"/>
      <c r="D17" s="227"/>
      <c r="E17" s="227"/>
      <c r="F17" s="227"/>
      <c r="G17" s="227"/>
      <c r="H17" s="227"/>
      <c r="I17" s="227"/>
      <c r="J17" s="228"/>
      <c r="K17" s="227"/>
      <c r="L17" s="227"/>
      <c r="M17" s="229"/>
      <c r="N17" s="14"/>
      <c r="U17" s="41"/>
      <c r="V17" s="41"/>
      <c r="W17" s="15"/>
      <c r="X17" s="15"/>
      <c r="Y17" s="14"/>
      <c r="Z17" s="14"/>
      <c r="AA17" s="14"/>
      <c r="AB17" s="14"/>
    </row>
    <row r="18" spans="2:28">
      <c r="B18" s="226"/>
      <c r="C18" s="227"/>
      <c r="D18" s="227"/>
      <c r="E18" s="227"/>
      <c r="F18" s="227"/>
      <c r="G18" s="227"/>
      <c r="H18" s="227"/>
      <c r="I18" s="227"/>
      <c r="J18" s="228"/>
      <c r="K18" s="227"/>
      <c r="L18" s="227"/>
      <c r="M18" s="229"/>
      <c r="N18" s="14"/>
      <c r="U18" s="41"/>
      <c r="V18" s="41"/>
      <c r="W18" s="15"/>
      <c r="X18" s="15"/>
      <c r="Y18" s="14"/>
      <c r="Z18" s="14"/>
      <c r="AA18" s="14"/>
      <c r="AB18" s="14"/>
    </row>
    <row r="19" spans="2:28">
      <c r="B19" s="226"/>
      <c r="C19" s="227"/>
      <c r="D19" s="227"/>
      <c r="E19" s="227"/>
      <c r="F19" s="227"/>
      <c r="G19" s="227"/>
      <c r="H19" s="227"/>
      <c r="I19" s="227"/>
      <c r="J19" s="228"/>
      <c r="K19" s="227"/>
      <c r="L19" s="227"/>
      <c r="M19" s="229"/>
      <c r="N19" s="14"/>
      <c r="U19" s="41"/>
      <c r="V19" s="41"/>
      <c r="W19" s="15"/>
      <c r="X19" s="15"/>
      <c r="Y19" s="14"/>
      <c r="Z19" s="14"/>
      <c r="AA19" s="14"/>
      <c r="AB19" s="14"/>
    </row>
    <row r="20" spans="2:28">
      <c r="B20" s="226"/>
      <c r="C20" s="227"/>
      <c r="D20" s="227"/>
      <c r="E20" s="227"/>
      <c r="F20" s="227"/>
      <c r="G20" s="227"/>
      <c r="H20" s="227"/>
      <c r="I20" s="227"/>
      <c r="J20" s="228"/>
      <c r="K20" s="227"/>
      <c r="L20" s="227"/>
      <c r="M20" s="229"/>
      <c r="N20" s="14"/>
      <c r="U20" s="41"/>
      <c r="V20" s="41"/>
      <c r="W20" s="15"/>
      <c r="X20" s="15"/>
      <c r="Y20" s="14"/>
      <c r="Z20" s="14"/>
      <c r="AA20" s="14"/>
      <c r="AB20" s="14"/>
    </row>
    <row r="21" spans="2:28" s="12" customFormat="1" ht="51" customHeight="1">
      <c r="B21" s="226"/>
      <c r="C21" s="227"/>
      <c r="D21" s="227"/>
      <c r="E21" s="227"/>
      <c r="F21" s="227"/>
      <c r="G21" s="227"/>
      <c r="H21" s="227"/>
      <c r="I21" s="227"/>
      <c r="J21" s="228"/>
      <c r="K21" s="227"/>
      <c r="L21" s="227"/>
      <c r="M21" s="229"/>
      <c r="N21" s="14"/>
      <c r="O21" s="9"/>
      <c r="P21" s="58"/>
      <c r="Q21" s="157"/>
      <c r="R21" s="158"/>
      <c r="S21" s="159"/>
      <c r="T21" s="160"/>
      <c r="U21" s="43"/>
      <c r="V21" s="42"/>
      <c r="W21" s="15"/>
      <c r="X21" s="16"/>
      <c r="Y21" s="14"/>
      <c r="Z21" s="14"/>
      <c r="AA21" s="14"/>
      <c r="AB21" s="14"/>
    </row>
    <row r="22" spans="2:28" s="12" customFormat="1">
      <c r="B22" s="226"/>
      <c r="C22" s="227"/>
      <c r="D22" s="227"/>
      <c r="E22" s="227"/>
      <c r="F22" s="227"/>
      <c r="G22" s="227"/>
      <c r="H22" s="227"/>
      <c r="I22" s="227"/>
      <c r="J22" s="228"/>
      <c r="K22" s="227"/>
      <c r="L22" s="227"/>
      <c r="M22" s="229"/>
      <c r="N22" s="14"/>
      <c r="O22" s="9"/>
      <c r="P22" s="58"/>
      <c r="Q22" s="161"/>
      <c r="R22" s="60"/>
      <c r="S22" s="60"/>
      <c r="T22" s="60"/>
      <c r="U22" s="44"/>
      <c r="V22" s="41"/>
      <c r="W22" s="15"/>
      <c r="X22" s="15"/>
      <c r="Y22" s="14"/>
      <c r="Z22" s="14"/>
      <c r="AA22" s="14"/>
      <c r="AB22" s="14"/>
    </row>
    <row r="23" spans="2:28" s="12" customFormat="1">
      <c r="B23" s="226"/>
      <c r="C23" s="227"/>
      <c r="D23" s="227"/>
      <c r="E23" s="227"/>
      <c r="F23" s="227"/>
      <c r="G23" s="227"/>
      <c r="H23" s="227"/>
      <c r="I23" s="227"/>
      <c r="J23" s="228"/>
      <c r="K23" s="227"/>
      <c r="L23" s="227"/>
      <c r="M23" s="229"/>
      <c r="N23" s="14"/>
      <c r="O23" s="9"/>
      <c r="P23" s="58"/>
      <c r="Q23" s="59"/>
      <c r="R23" s="60"/>
      <c r="S23" s="60"/>
      <c r="T23" s="60"/>
      <c r="U23" s="44"/>
      <c r="V23" s="41"/>
      <c r="W23" s="15"/>
      <c r="X23" s="15"/>
      <c r="Y23" s="14"/>
      <c r="Z23" s="14"/>
      <c r="AA23" s="14"/>
      <c r="AB23" s="14"/>
    </row>
    <row r="24" spans="2:28" s="13" customFormat="1">
      <c r="B24" s="226"/>
      <c r="C24" s="227"/>
      <c r="D24" s="227"/>
      <c r="E24" s="227"/>
      <c r="F24" s="227"/>
      <c r="G24" s="227"/>
      <c r="H24" s="227"/>
      <c r="I24" s="227"/>
      <c r="J24" s="228"/>
      <c r="K24" s="227"/>
      <c r="L24" s="227"/>
      <c r="M24" s="229"/>
      <c r="N24" s="14"/>
      <c r="O24" s="9"/>
      <c r="P24" s="58"/>
      <c r="Q24" s="59"/>
      <c r="R24" s="60"/>
      <c r="S24" s="60"/>
      <c r="T24" s="60"/>
      <c r="U24" s="44"/>
      <c r="V24" s="41"/>
      <c r="W24" s="15"/>
      <c r="X24" s="15"/>
      <c r="Y24" s="14"/>
      <c r="Z24" s="14"/>
      <c r="AA24" s="15"/>
      <c r="AB24" s="15"/>
    </row>
    <row r="25" spans="2:28" s="13" customFormat="1">
      <c r="B25" s="226"/>
      <c r="C25" s="227"/>
      <c r="D25" s="227"/>
      <c r="E25" s="227"/>
      <c r="F25" s="227"/>
      <c r="G25" s="227"/>
      <c r="H25" s="227"/>
      <c r="I25" s="227"/>
      <c r="J25" s="228"/>
      <c r="K25" s="227"/>
      <c r="L25" s="227"/>
      <c r="M25" s="229"/>
      <c r="N25" s="14"/>
      <c r="O25" s="9"/>
      <c r="P25" s="58"/>
      <c r="U25" s="41"/>
      <c r="V25" s="41"/>
      <c r="W25" s="15"/>
      <c r="X25" s="15"/>
      <c r="Y25" s="14"/>
      <c r="Z25" s="14"/>
      <c r="AA25" s="15"/>
      <c r="AB25" s="15"/>
    </row>
    <row r="26" spans="2:28" s="13" customFormat="1">
      <c r="B26" s="226"/>
      <c r="C26" s="227"/>
      <c r="D26" s="227"/>
      <c r="E26" s="227"/>
      <c r="F26" s="227"/>
      <c r="G26" s="227"/>
      <c r="H26" s="227"/>
      <c r="I26" s="227"/>
      <c r="J26" s="228"/>
      <c r="K26" s="227"/>
      <c r="L26" s="227"/>
      <c r="M26" s="229"/>
      <c r="N26" s="14"/>
      <c r="O26" s="9"/>
      <c r="P26" s="58"/>
      <c r="Q26" s="13">
        <v>2015</v>
      </c>
      <c r="R26" s="13">
        <v>2016</v>
      </c>
      <c r="S26" s="13">
        <v>2017</v>
      </c>
      <c r="T26" s="59" t="s">
        <v>17</v>
      </c>
      <c r="U26" s="41"/>
      <c r="V26" s="41"/>
      <c r="W26" s="15"/>
      <c r="X26" s="15"/>
      <c r="Y26" s="14"/>
      <c r="Z26" s="14"/>
      <c r="AA26" s="15"/>
      <c r="AB26" s="15"/>
    </row>
    <row r="27" spans="2:28" s="13" customFormat="1">
      <c r="B27" s="226"/>
      <c r="C27" s="227"/>
      <c r="D27" s="227"/>
      <c r="E27" s="227"/>
      <c r="F27" s="227"/>
      <c r="G27" s="227"/>
      <c r="H27" s="227"/>
      <c r="I27" s="227"/>
      <c r="J27" s="228"/>
      <c r="K27" s="227"/>
      <c r="L27" s="227"/>
      <c r="M27" s="229"/>
      <c r="N27" s="14"/>
      <c r="O27" s="9"/>
      <c r="P27" s="58"/>
      <c r="Q27" s="60"/>
      <c r="R27" s="60"/>
      <c r="S27" s="60"/>
      <c r="T27" s="60"/>
      <c r="U27" s="41"/>
      <c r="V27" s="41"/>
      <c r="W27" s="15"/>
      <c r="X27" s="15"/>
      <c r="Y27" s="14"/>
      <c r="Z27" s="14"/>
      <c r="AA27" s="15"/>
      <c r="AB27" s="15"/>
    </row>
    <row r="28" spans="2:28" s="13" customFormat="1">
      <c r="B28" s="226"/>
      <c r="C28" s="227"/>
      <c r="D28" s="227"/>
      <c r="E28" s="227"/>
      <c r="F28" s="227"/>
      <c r="G28" s="227"/>
      <c r="H28" s="227"/>
      <c r="I28" s="227"/>
      <c r="J28" s="228"/>
      <c r="K28" s="227"/>
      <c r="L28" s="227"/>
      <c r="M28" s="229"/>
      <c r="N28" s="14"/>
      <c r="O28" s="9"/>
      <c r="P28" s="58" t="s">
        <v>23</v>
      </c>
      <c r="Q28" s="60" t="e">
        <f t="shared" ref="Q28:Q33" si="6">C7/$C$13</f>
        <v>#DIV/0!</v>
      </c>
      <c r="R28" s="60" t="e">
        <f t="shared" ref="R28:R33" si="7">E7/$E$13</f>
        <v>#DIV/0!</v>
      </c>
      <c r="S28" s="60" t="e">
        <f t="shared" ref="S28:S33" si="8">H7/$H$13</f>
        <v>#DIV/0!</v>
      </c>
      <c r="T28" s="60" t="e">
        <f t="shared" ref="T28:T33" ca="1" si="9">K7/$K$13</f>
        <v>#DIV/0!</v>
      </c>
      <c r="U28" s="41"/>
      <c r="V28" s="41"/>
      <c r="W28" s="15"/>
      <c r="X28" s="15"/>
      <c r="Y28" s="14"/>
      <c r="Z28" s="14"/>
      <c r="AA28" s="15"/>
      <c r="AB28" s="15"/>
    </row>
    <row r="29" spans="2:28" s="13" customFormat="1">
      <c r="B29" s="226"/>
      <c r="C29" s="227"/>
      <c r="D29" s="227"/>
      <c r="E29" s="227"/>
      <c r="F29" s="227"/>
      <c r="G29" s="227"/>
      <c r="H29" s="227"/>
      <c r="I29" s="227"/>
      <c r="J29" s="228"/>
      <c r="K29" s="227"/>
      <c r="L29" s="227"/>
      <c r="M29" s="229"/>
      <c r="N29" s="14"/>
      <c r="O29" s="9"/>
      <c r="P29" s="58" t="s">
        <v>24</v>
      </c>
      <c r="Q29" s="60" t="e">
        <f t="shared" si="6"/>
        <v>#DIV/0!</v>
      </c>
      <c r="R29" s="60" t="e">
        <f t="shared" si="7"/>
        <v>#DIV/0!</v>
      </c>
      <c r="S29" s="60" t="e">
        <f t="shared" si="8"/>
        <v>#DIV/0!</v>
      </c>
      <c r="T29" s="60" t="e">
        <f t="shared" ca="1" si="9"/>
        <v>#DIV/0!</v>
      </c>
      <c r="U29" s="41"/>
      <c r="V29" s="41"/>
      <c r="W29" s="15"/>
      <c r="X29" s="15"/>
      <c r="Y29" s="14"/>
      <c r="Z29" s="14"/>
      <c r="AA29" s="15"/>
      <c r="AB29" s="15"/>
    </row>
    <row r="30" spans="2:28" s="13" customFormat="1">
      <c r="B30" s="226"/>
      <c r="C30" s="227"/>
      <c r="D30" s="227"/>
      <c r="E30" s="227"/>
      <c r="F30" s="227"/>
      <c r="G30" s="227"/>
      <c r="H30" s="227"/>
      <c r="I30" s="227"/>
      <c r="J30" s="228"/>
      <c r="K30" s="227"/>
      <c r="L30" s="227"/>
      <c r="M30" s="229"/>
      <c r="N30" s="14"/>
      <c r="O30" s="9"/>
      <c r="P30" s="13" t="s">
        <v>25</v>
      </c>
      <c r="Q30" s="60" t="e">
        <f t="shared" si="6"/>
        <v>#DIV/0!</v>
      </c>
      <c r="R30" s="60" t="e">
        <f t="shared" si="7"/>
        <v>#DIV/0!</v>
      </c>
      <c r="S30" s="60" t="e">
        <f t="shared" si="8"/>
        <v>#DIV/0!</v>
      </c>
      <c r="T30" s="60" t="e">
        <f t="shared" ca="1" si="9"/>
        <v>#DIV/0!</v>
      </c>
      <c r="U30" s="41"/>
      <c r="V30" s="41"/>
      <c r="W30" s="15"/>
      <c r="X30" s="15"/>
      <c r="Y30" s="14"/>
      <c r="Z30" s="14"/>
      <c r="AA30" s="15"/>
      <c r="AB30" s="15"/>
    </row>
    <row r="31" spans="2:28" s="13" customFormat="1">
      <c r="B31" s="226"/>
      <c r="C31" s="227"/>
      <c r="D31" s="227"/>
      <c r="E31" s="227"/>
      <c r="F31" s="227"/>
      <c r="G31" s="227"/>
      <c r="H31" s="227"/>
      <c r="I31" s="227"/>
      <c r="J31" s="228"/>
      <c r="K31" s="227"/>
      <c r="L31" s="227"/>
      <c r="M31" s="229"/>
      <c r="N31" s="14"/>
      <c r="O31" s="9"/>
      <c r="P31" s="13" t="s">
        <v>40</v>
      </c>
      <c r="Q31" s="60" t="e">
        <f t="shared" si="6"/>
        <v>#DIV/0!</v>
      </c>
      <c r="R31" s="60" t="e">
        <f t="shared" si="7"/>
        <v>#DIV/0!</v>
      </c>
      <c r="S31" s="60" t="e">
        <f t="shared" si="8"/>
        <v>#DIV/0!</v>
      </c>
      <c r="T31" s="60" t="e">
        <f t="shared" ca="1" si="9"/>
        <v>#DIV/0!</v>
      </c>
      <c r="U31" s="41"/>
      <c r="V31" s="41"/>
      <c r="W31" s="15"/>
      <c r="X31" s="15"/>
      <c r="Y31" s="14"/>
      <c r="Z31" s="14"/>
      <c r="AA31" s="15"/>
      <c r="AB31" s="15"/>
    </row>
    <row r="32" spans="2:28" s="13" customFormat="1" ht="30" customHeight="1">
      <c r="B32" s="412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4"/>
      <c r="N32" s="14"/>
      <c r="O32" s="9"/>
      <c r="P32" s="13" t="s">
        <v>64</v>
      </c>
      <c r="Q32" s="60" t="e">
        <f t="shared" si="6"/>
        <v>#DIV/0!</v>
      </c>
      <c r="R32" s="60" t="e">
        <f t="shared" si="7"/>
        <v>#DIV/0!</v>
      </c>
      <c r="S32" s="60" t="e">
        <f t="shared" si="8"/>
        <v>#DIV/0!</v>
      </c>
      <c r="T32" s="60" t="e">
        <f t="shared" ca="1" si="9"/>
        <v>#DIV/0!</v>
      </c>
      <c r="U32" s="41"/>
      <c r="V32" s="41"/>
      <c r="W32" s="15"/>
      <c r="X32" s="15"/>
      <c r="Y32" s="14"/>
      <c r="Z32" s="14"/>
      <c r="AA32" s="15"/>
      <c r="AB32" s="15"/>
    </row>
    <row r="33" spans="2:28" s="13" customFormat="1" ht="15">
      <c r="B33" s="230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2"/>
      <c r="N33" s="14"/>
      <c r="O33" s="9"/>
      <c r="P33" s="13" t="s">
        <v>26</v>
      </c>
      <c r="Q33" s="60" t="e">
        <f t="shared" si="6"/>
        <v>#DIV/0!</v>
      </c>
      <c r="R33" s="60" t="e">
        <f t="shared" si="7"/>
        <v>#DIV/0!</v>
      </c>
      <c r="S33" s="60" t="e">
        <f t="shared" si="8"/>
        <v>#DIV/0!</v>
      </c>
      <c r="T33" s="60" t="e">
        <f t="shared" ca="1" si="9"/>
        <v>#DIV/0!</v>
      </c>
      <c r="U33" s="41"/>
      <c r="V33" s="41"/>
      <c r="W33" s="15"/>
      <c r="X33" s="15"/>
      <c r="Y33" s="14"/>
      <c r="Z33" s="14"/>
      <c r="AA33" s="15"/>
      <c r="AB33" s="15"/>
    </row>
    <row r="34" spans="2:28" s="13" customFormat="1" ht="15">
      <c r="B34" s="233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2"/>
      <c r="N34" s="14"/>
      <c r="O34" s="9"/>
      <c r="Q34" s="60"/>
      <c r="R34" s="60"/>
      <c r="S34" s="60"/>
      <c r="T34" s="60"/>
      <c r="U34" s="41"/>
      <c r="V34" s="41"/>
      <c r="W34" s="15"/>
      <c r="X34" s="15"/>
      <c r="Y34" s="14"/>
      <c r="Z34" s="14"/>
      <c r="AA34" s="15"/>
      <c r="AB34" s="15"/>
    </row>
    <row r="35" spans="2:28" s="13" customFormat="1" ht="15">
      <c r="B35" s="234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2"/>
      <c r="N35" s="14"/>
      <c r="O35" s="9"/>
      <c r="Q35" s="60"/>
      <c r="R35" s="60"/>
      <c r="S35" s="60"/>
      <c r="T35" s="60"/>
      <c r="U35" s="41"/>
      <c r="V35" s="41"/>
      <c r="W35" s="15"/>
      <c r="X35" s="15"/>
      <c r="Y35" s="14"/>
      <c r="Z35" s="14"/>
      <c r="AA35" s="15"/>
      <c r="AB35" s="15"/>
    </row>
    <row r="36" spans="2:28" s="13" customFormat="1" ht="15.75">
      <c r="B36" s="233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2"/>
      <c r="N36" s="40"/>
      <c r="O36" s="152"/>
      <c r="Q36" s="60"/>
      <c r="R36" s="60"/>
      <c r="S36" s="60"/>
      <c r="T36" s="60"/>
      <c r="U36" s="41"/>
      <c r="V36" s="41"/>
      <c r="W36" s="15"/>
      <c r="X36" s="15"/>
      <c r="Y36" s="14"/>
      <c r="Z36" s="14"/>
      <c r="AA36" s="15"/>
      <c r="AB36" s="15"/>
    </row>
    <row r="37" spans="2:28" s="13" customFormat="1" ht="15">
      <c r="B37" s="235"/>
      <c r="D37" s="231"/>
      <c r="E37" s="231"/>
      <c r="F37" s="231"/>
      <c r="G37" s="231"/>
      <c r="H37" s="231"/>
      <c r="I37" s="231"/>
      <c r="J37" s="231"/>
      <c r="K37" s="231"/>
      <c r="L37" s="231"/>
      <c r="M37" s="232"/>
      <c r="N37" s="14"/>
      <c r="O37" s="9"/>
      <c r="Q37" s="60"/>
      <c r="R37" s="60"/>
      <c r="S37" s="60"/>
      <c r="T37" s="60"/>
      <c r="U37" s="41"/>
      <c r="V37" s="41"/>
      <c r="W37" s="15"/>
      <c r="X37" s="15"/>
      <c r="Y37" s="14"/>
      <c r="Z37" s="14"/>
      <c r="AA37" s="15"/>
      <c r="AB37" s="15"/>
    </row>
    <row r="38" spans="2:28" ht="15">
      <c r="B38" s="233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2"/>
      <c r="N38" s="14"/>
      <c r="P38" s="13"/>
      <c r="Q38" s="60"/>
      <c r="R38" s="60"/>
      <c r="S38" s="60"/>
      <c r="T38" s="60"/>
      <c r="U38" s="41"/>
      <c r="V38" s="41"/>
      <c r="W38" s="15"/>
      <c r="X38" s="15"/>
      <c r="Y38" s="14"/>
      <c r="Z38" s="14"/>
      <c r="AA38" s="14"/>
      <c r="AB38" s="14"/>
    </row>
    <row r="39" spans="2:28" ht="15.75">
      <c r="B39" s="230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2"/>
      <c r="N39" s="14"/>
      <c r="P39" s="162"/>
      <c r="Q39" s="163"/>
      <c r="R39" s="163"/>
      <c r="S39" s="163"/>
      <c r="T39" s="163"/>
      <c r="U39" s="41"/>
      <c r="V39" s="41"/>
      <c r="W39" s="15"/>
      <c r="X39" s="15"/>
      <c r="Y39" s="14"/>
      <c r="Z39" s="14"/>
      <c r="AA39" s="14"/>
      <c r="AB39" s="14"/>
    </row>
    <row r="40" spans="2:28" ht="15">
      <c r="B40" s="230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2"/>
      <c r="N40" s="14"/>
      <c r="U40" s="41"/>
      <c r="V40" s="41"/>
      <c r="W40" s="15"/>
      <c r="X40" s="15"/>
      <c r="Y40" s="14"/>
      <c r="Z40" s="14"/>
      <c r="AA40" s="14"/>
      <c r="AB40" s="14"/>
    </row>
    <row r="41" spans="2:28" ht="15">
      <c r="B41" s="230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2"/>
      <c r="N41" s="14"/>
      <c r="U41" s="41"/>
      <c r="V41" s="41"/>
      <c r="W41" s="15"/>
      <c r="X41" s="15"/>
      <c r="Y41" s="14"/>
      <c r="Z41" s="14"/>
      <c r="AA41" s="14"/>
      <c r="AB41" s="14"/>
    </row>
    <row r="42" spans="2:28" ht="15">
      <c r="B42" s="230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2"/>
      <c r="N42" s="14"/>
      <c r="U42" s="41"/>
      <c r="V42" s="41"/>
      <c r="W42" s="15"/>
      <c r="X42" s="15"/>
      <c r="Y42" s="14"/>
      <c r="Z42" s="14"/>
      <c r="AA42" s="14"/>
      <c r="AB42" s="14"/>
    </row>
    <row r="43" spans="2:28" ht="15">
      <c r="B43" s="23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2"/>
      <c r="N43" s="14"/>
      <c r="U43" s="41"/>
      <c r="V43" s="41"/>
      <c r="W43" s="15"/>
      <c r="X43" s="15"/>
      <c r="Y43" s="14"/>
      <c r="Z43" s="14"/>
      <c r="AA43" s="14"/>
      <c r="AB43" s="14"/>
    </row>
    <row r="44" spans="2:28" ht="15">
      <c r="B44" s="230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2"/>
      <c r="N44" s="14"/>
      <c r="U44" s="41"/>
      <c r="V44" s="41"/>
      <c r="W44" s="15"/>
      <c r="X44" s="15"/>
      <c r="Y44" s="14"/>
      <c r="Z44" s="14"/>
      <c r="AA44" s="14"/>
      <c r="AB44" s="14"/>
    </row>
    <row r="45" spans="2:28" ht="15">
      <c r="B45" s="230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2"/>
      <c r="N45" s="14"/>
      <c r="U45" s="41"/>
      <c r="V45" s="41"/>
      <c r="W45" s="15"/>
      <c r="X45" s="15"/>
      <c r="Y45" s="14"/>
      <c r="Z45" s="14"/>
      <c r="AA45" s="14"/>
      <c r="AB45" s="14"/>
    </row>
    <row r="46" spans="2:28" ht="15">
      <c r="B46" s="236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8"/>
      <c r="N46" s="14"/>
      <c r="U46" s="41"/>
      <c r="V46" s="41"/>
      <c r="W46" s="15"/>
      <c r="X46" s="15"/>
      <c r="Y46" s="14"/>
      <c r="Z46" s="14"/>
      <c r="AA46" s="14"/>
      <c r="AB46" s="14"/>
    </row>
    <row r="47" spans="2:28" ht="15">
      <c r="B47" s="362" t="s">
        <v>143</v>
      </c>
      <c r="N47" s="14"/>
      <c r="U47" s="41"/>
      <c r="V47" s="41"/>
      <c r="W47" s="15"/>
      <c r="X47" s="15"/>
      <c r="Y47" s="14"/>
      <c r="Z47" s="14"/>
      <c r="AA47" s="14"/>
      <c r="AB47" s="14"/>
    </row>
    <row r="48" spans="2:28" ht="15">
      <c r="B48" s="88"/>
      <c r="N48" s="14"/>
      <c r="U48" s="41"/>
      <c r="V48" s="41"/>
      <c r="W48" s="15"/>
      <c r="X48" s="15"/>
      <c r="Y48" s="14"/>
      <c r="Z48" s="14"/>
      <c r="AA48" s="14"/>
      <c r="AB48" s="14"/>
    </row>
    <row r="49" spans="14:28">
      <c r="N49" s="14"/>
      <c r="U49" s="41"/>
      <c r="V49" s="41"/>
      <c r="W49" s="15"/>
      <c r="X49" s="15"/>
      <c r="Y49" s="14"/>
      <c r="Z49" s="14"/>
      <c r="AA49" s="14"/>
      <c r="AB49" s="14"/>
    </row>
    <row r="50" spans="14:28">
      <c r="N50" s="14"/>
      <c r="U50" s="41"/>
      <c r="V50" s="41"/>
      <c r="W50" s="15"/>
      <c r="X50" s="15"/>
      <c r="Y50" s="14"/>
      <c r="Z50" s="14"/>
      <c r="AA50" s="14"/>
      <c r="AB50" s="14"/>
    </row>
    <row r="51" spans="14:28">
      <c r="N51" s="14"/>
      <c r="U51" s="41"/>
      <c r="V51" s="41"/>
      <c r="W51" s="15"/>
      <c r="X51" s="15"/>
      <c r="Y51" s="14"/>
      <c r="Z51" s="14"/>
      <c r="AA51" s="14"/>
      <c r="AB51" s="14"/>
    </row>
    <row r="52" spans="14:28">
      <c r="N52" s="14"/>
      <c r="U52" s="41"/>
      <c r="V52" s="41"/>
      <c r="W52" s="15"/>
      <c r="X52" s="15"/>
      <c r="Y52" s="14"/>
      <c r="Z52" s="14"/>
      <c r="AA52" s="14"/>
      <c r="AB52" s="14"/>
    </row>
    <row r="53" spans="14:28">
      <c r="N53" s="14"/>
      <c r="U53" s="41"/>
      <c r="V53" s="41"/>
      <c r="W53" s="15"/>
      <c r="X53" s="15"/>
      <c r="Y53" s="14"/>
      <c r="Z53" s="14"/>
      <c r="AA53" s="14"/>
      <c r="AB53" s="14"/>
    </row>
    <row r="54" spans="14:28">
      <c r="N54" s="14"/>
      <c r="U54" s="41"/>
      <c r="V54" s="41"/>
      <c r="W54" s="15"/>
      <c r="X54" s="15"/>
      <c r="Y54" s="14"/>
      <c r="Z54" s="14"/>
      <c r="AA54" s="14"/>
      <c r="AB54" s="14"/>
    </row>
    <row r="55" spans="14:28">
      <c r="N55" s="14"/>
      <c r="U55" s="41"/>
      <c r="V55" s="41"/>
      <c r="W55" s="15"/>
      <c r="X55" s="15"/>
      <c r="Y55" s="14"/>
      <c r="Z55" s="14"/>
      <c r="AA55" s="14"/>
      <c r="AB55" s="14"/>
    </row>
    <row r="56" spans="14:28">
      <c r="N56" s="14"/>
      <c r="U56" s="41"/>
      <c r="V56" s="41"/>
      <c r="W56" s="15"/>
      <c r="X56" s="15"/>
      <c r="Y56" s="14"/>
      <c r="Z56" s="14"/>
      <c r="AA56" s="14"/>
      <c r="AB56" s="14"/>
    </row>
    <row r="57" spans="14:28">
      <c r="N57" s="14"/>
      <c r="U57" s="41"/>
      <c r="V57" s="41"/>
      <c r="W57" s="15"/>
      <c r="X57" s="15"/>
      <c r="Y57" s="14"/>
      <c r="Z57" s="14"/>
      <c r="AA57" s="14"/>
      <c r="AB57" s="14"/>
    </row>
    <row r="58" spans="14:28">
      <c r="N58" s="14"/>
      <c r="V58" s="15"/>
      <c r="W58" s="15"/>
      <c r="X58" s="15"/>
      <c r="Y58" s="14"/>
      <c r="Z58" s="14"/>
      <c r="AA58" s="14"/>
      <c r="AB58" s="14"/>
    </row>
    <row r="59" spans="14:28">
      <c r="N59" s="14"/>
      <c r="V59" s="15"/>
      <c r="W59" s="15"/>
      <c r="X59" s="15"/>
      <c r="Y59" s="14"/>
      <c r="Z59" s="14"/>
      <c r="AA59" s="14"/>
      <c r="AB59" s="14"/>
    </row>
    <row r="60" spans="14:28">
      <c r="N60" s="14"/>
      <c r="V60" s="15"/>
      <c r="W60" s="15"/>
      <c r="X60" s="15"/>
      <c r="Y60" s="14"/>
      <c r="Z60" s="14"/>
      <c r="AA60" s="14"/>
      <c r="AB60" s="14"/>
    </row>
    <row r="61" spans="14:28">
      <c r="N61" s="14"/>
      <c r="V61" s="15"/>
      <c r="W61" s="15"/>
      <c r="X61" s="15"/>
      <c r="Y61" s="14"/>
      <c r="Z61" s="14"/>
      <c r="AA61" s="14"/>
      <c r="AB61" s="14"/>
    </row>
    <row r="62" spans="14:28">
      <c r="N62" s="14"/>
      <c r="V62" s="15"/>
      <c r="W62" s="15"/>
      <c r="X62" s="15"/>
      <c r="Y62" s="14"/>
      <c r="Z62" s="14"/>
      <c r="AA62" s="14"/>
      <c r="AB62" s="14"/>
    </row>
    <row r="63" spans="14:28">
      <c r="N63" s="14"/>
      <c r="V63" s="15"/>
      <c r="W63" s="15"/>
      <c r="X63" s="15"/>
      <c r="Y63" s="14"/>
      <c r="Z63" s="14"/>
      <c r="AA63" s="14"/>
      <c r="AB63" s="14"/>
    </row>
    <row r="64" spans="14:28">
      <c r="N64" s="14"/>
      <c r="V64" s="15"/>
      <c r="W64" s="15"/>
      <c r="X64" s="15"/>
      <c r="Y64" s="14"/>
      <c r="Z64" s="14"/>
      <c r="AA64" s="14"/>
      <c r="AB64" s="14"/>
    </row>
    <row r="65" spans="14:28">
      <c r="N65" s="14"/>
      <c r="V65" s="15"/>
      <c r="W65" s="15"/>
      <c r="X65" s="15"/>
      <c r="Y65" s="14"/>
      <c r="Z65" s="14"/>
      <c r="AA65" s="14"/>
      <c r="AB65" s="14"/>
    </row>
    <row r="66" spans="14:28">
      <c r="N66" s="14"/>
      <c r="V66" s="15"/>
      <c r="W66" s="15"/>
      <c r="X66" s="15"/>
      <c r="Y66" s="14"/>
      <c r="Z66" s="14"/>
      <c r="AA66" s="14"/>
      <c r="AB66" s="14"/>
    </row>
    <row r="67" spans="14:28">
      <c r="N67" s="14"/>
      <c r="V67" s="15"/>
      <c r="W67" s="15"/>
      <c r="X67" s="15"/>
      <c r="Y67" s="14"/>
      <c r="Z67" s="14"/>
      <c r="AA67" s="14"/>
      <c r="AB67" s="14"/>
    </row>
    <row r="68" spans="14:28">
      <c r="N68" s="14"/>
      <c r="V68" s="15"/>
      <c r="W68" s="15"/>
      <c r="X68" s="15"/>
      <c r="Y68" s="14"/>
      <c r="Z68" s="14"/>
      <c r="AA68" s="14"/>
      <c r="AB68" s="14"/>
    </row>
    <row r="69" spans="14:28">
      <c r="N69" s="14"/>
      <c r="V69" s="15"/>
      <c r="W69" s="15"/>
      <c r="X69" s="15"/>
      <c r="Y69" s="14"/>
      <c r="Z69" s="14"/>
      <c r="AA69" s="14"/>
      <c r="AB69" s="14"/>
    </row>
    <row r="70" spans="14:28">
      <c r="N70" s="14"/>
      <c r="V70" s="15"/>
      <c r="W70" s="15"/>
      <c r="X70" s="15"/>
      <c r="Y70" s="14"/>
      <c r="Z70" s="14"/>
      <c r="AA70" s="14"/>
      <c r="AB70" s="14"/>
    </row>
    <row r="71" spans="14:28">
      <c r="N71" s="14"/>
      <c r="V71" s="15"/>
      <c r="W71" s="15"/>
      <c r="X71" s="15"/>
      <c r="Y71" s="14"/>
      <c r="Z71" s="14"/>
      <c r="AA71" s="14"/>
      <c r="AB71" s="14"/>
    </row>
    <row r="72" spans="14:28">
      <c r="N72" s="14"/>
      <c r="V72" s="15"/>
      <c r="W72" s="15"/>
      <c r="X72" s="15"/>
      <c r="Y72" s="14"/>
      <c r="Z72" s="14"/>
      <c r="AA72" s="14"/>
      <c r="AB72" s="14"/>
    </row>
    <row r="73" spans="14:28">
      <c r="N73" s="14"/>
      <c r="V73" s="15"/>
      <c r="W73" s="15"/>
      <c r="X73" s="15"/>
      <c r="Y73" s="14"/>
      <c r="Z73" s="14"/>
      <c r="AA73" s="14"/>
      <c r="AB73" s="14"/>
    </row>
    <row r="74" spans="14:28">
      <c r="N74" s="14"/>
      <c r="V74" s="15"/>
      <c r="W74" s="15"/>
      <c r="X74" s="15"/>
      <c r="Y74" s="14"/>
      <c r="Z74" s="14"/>
      <c r="AA74" s="14"/>
      <c r="AB74" s="14"/>
    </row>
    <row r="75" spans="14:28">
      <c r="N75" s="14"/>
      <c r="V75" s="15"/>
      <c r="W75" s="15"/>
      <c r="X75" s="15"/>
      <c r="Y75" s="14"/>
      <c r="Z75" s="14"/>
      <c r="AA75" s="14"/>
      <c r="AB75" s="14"/>
    </row>
    <row r="76" spans="14:28">
      <c r="N76" s="14"/>
      <c r="V76" s="15"/>
      <c r="W76" s="15"/>
      <c r="X76" s="15"/>
      <c r="Y76" s="14"/>
      <c r="Z76" s="14"/>
      <c r="AA76" s="14"/>
      <c r="AB76" s="14"/>
    </row>
    <row r="77" spans="14:28">
      <c r="N77" s="14"/>
      <c r="V77" s="15"/>
      <c r="W77" s="15"/>
      <c r="X77" s="15"/>
      <c r="Y77" s="14"/>
      <c r="Z77" s="14"/>
      <c r="AA77" s="14"/>
      <c r="AB77" s="14"/>
    </row>
    <row r="78" spans="14:28">
      <c r="N78" s="14"/>
      <c r="V78" s="15"/>
      <c r="W78" s="15"/>
      <c r="X78" s="15"/>
      <c r="Y78" s="14"/>
      <c r="Z78" s="14"/>
      <c r="AA78" s="14"/>
      <c r="AB78" s="14"/>
    </row>
    <row r="79" spans="14:28">
      <c r="N79" s="14"/>
      <c r="V79" s="15"/>
      <c r="W79" s="15"/>
      <c r="X79" s="15"/>
      <c r="Y79" s="14"/>
      <c r="Z79" s="14"/>
      <c r="AA79" s="14"/>
      <c r="AB79" s="14"/>
    </row>
    <row r="80" spans="14:28">
      <c r="N80" s="14"/>
      <c r="V80" s="15"/>
      <c r="W80" s="15"/>
      <c r="X80" s="15"/>
      <c r="Y80" s="14"/>
      <c r="Z80" s="14"/>
      <c r="AA80" s="14"/>
      <c r="AB80" s="14"/>
    </row>
    <row r="81" spans="14:28">
      <c r="N81" s="14"/>
      <c r="V81" s="15"/>
      <c r="W81" s="15"/>
      <c r="X81" s="15"/>
      <c r="Y81" s="14"/>
      <c r="Z81" s="14"/>
      <c r="AA81" s="14"/>
      <c r="AB81" s="14"/>
    </row>
    <row r="82" spans="14:28">
      <c r="N82" s="14"/>
      <c r="V82" s="15"/>
      <c r="W82" s="15"/>
      <c r="X82" s="15"/>
      <c r="Y82" s="14"/>
      <c r="Z82" s="14"/>
      <c r="AA82" s="14"/>
      <c r="AB82" s="14"/>
    </row>
    <row r="83" spans="14:28">
      <c r="N83" s="14"/>
      <c r="V83" s="15"/>
      <c r="W83" s="15"/>
      <c r="X83" s="15"/>
      <c r="Y83" s="14"/>
      <c r="Z83" s="14"/>
      <c r="AA83" s="14"/>
      <c r="AB83" s="14"/>
    </row>
    <row r="84" spans="14:28">
      <c r="N84" s="14"/>
      <c r="V84" s="15"/>
      <c r="W84" s="15"/>
      <c r="X84" s="15"/>
      <c r="Y84" s="14"/>
      <c r="Z84" s="14"/>
      <c r="AA84" s="14"/>
      <c r="AB84" s="14"/>
    </row>
    <row r="85" spans="14:28">
      <c r="N85" s="14"/>
      <c r="V85" s="15"/>
      <c r="W85" s="15"/>
      <c r="X85" s="15"/>
      <c r="Y85" s="14"/>
      <c r="Z85" s="14"/>
      <c r="AA85" s="14"/>
      <c r="AB85" s="14"/>
    </row>
    <row r="86" spans="14:28">
      <c r="N86" s="14"/>
      <c r="V86" s="15"/>
      <c r="W86" s="15"/>
      <c r="X86" s="15"/>
      <c r="Y86" s="14"/>
      <c r="Z86" s="14"/>
      <c r="AA86" s="14"/>
      <c r="AB86" s="14"/>
    </row>
    <row r="87" spans="14:28">
      <c r="N87" s="14"/>
      <c r="V87" s="15"/>
      <c r="W87" s="15"/>
      <c r="X87" s="15"/>
      <c r="Y87" s="14"/>
      <c r="Z87" s="14"/>
      <c r="AA87" s="14"/>
      <c r="AB87" s="14"/>
    </row>
    <row r="88" spans="14:28">
      <c r="N88" s="14"/>
      <c r="V88" s="15"/>
      <c r="W88" s="15"/>
      <c r="X88" s="15"/>
      <c r="Y88" s="14"/>
      <c r="Z88" s="14"/>
      <c r="AA88" s="14"/>
      <c r="AB88" s="14"/>
    </row>
    <row r="89" spans="14:28">
      <c r="N89" s="14"/>
      <c r="V89" s="15"/>
      <c r="W89" s="15"/>
      <c r="X89" s="15"/>
      <c r="Y89" s="14"/>
      <c r="Z89" s="14"/>
      <c r="AA89" s="14"/>
      <c r="AB89" s="14"/>
    </row>
    <row r="90" spans="14:28">
      <c r="N90" s="14"/>
      <c r="V90" s="15"/>
      <c r="W90" s="15"/>
      <c r="X90" s="15"/>
      <c r="Y90" s="14"/>
      <c r="Z90" s="14"/>
      <c r="AA90" s="14"/>
      <c r="AB90" s="14"/>
    </row>
    <row r="91" spans="14:28">
      <c r="N91" s="14"/>
      <c r="V91" s="15"/>
      <c r="W91" s="15"/>
      <c r="X91" s="15"/>
      <c r="Y91" s="14"/>
      <c r="Z91" s="14"/>
      <c r="AA91" s="14"/>
      <c r="AB91" s="14"/>
    </row>
    <row r="92" spans="14:28">
      <c r="N92" s="14"/>
      <c r="V92" s="15"/>
      <c r="W92" s="15"/>
      <c r="X92" s="15"/>
      <c r="Y92" s="14"/>
      <c r="Z92" s="14"/>
      <c r="AA92" s="14"/>
      <c r="AB92" s="14"/>
    </row>
    <row r="93" spans="14:28">
      <c r="N93" s="14"/>
      <c r="V93" s="15"/>
      <c r="W93" s="15"/>
      <c r="X93" s="15"/>
      <c r="Y93" s="14"/>
      <c r="Z93" s="14"/>
      <c r="AA93" s="14"/>
      <c r="AB93" s="14"/>
    </row>
    <row r="94" spans="14:28">
      <c r="N94" s="14"/>
      <c r="V94" s="15"/>
      <c r="W94" s="15"/>
      <c r="X94" s="15"/>
      <c r="Y94" s="14"/>
      <c r="Z94" s="14"/>
      <c r="AA94" s="14"/>
      <c r="AB94" s="14"/>
    </row>
    <row r="95" spans="14:28">
      <c r="N95" s="14"/>
      <c r="V95" s="15"/>
      <c r="W95" s="15"/>
      <c r="X95" s="15"/>
      <c r="Y95" s="14"/>
      <c r="Z95" s="14"/>
      <c r="AA95" s="14"/>
      <c r="AB95" s="14"/>
    </row>
    <row r="96" spans="14:28">
      <c r="N96" s="14"/>
      <c r="V96" s="15"/>
      <c r="W96" s="15"/>
      <c r="X96" s="15"/>
      <c r="Y96" s="14"/>
      <c r="Z96" s="14"/>
      <c r="AA96" s="14"/>
      <c r="AB96" s="14"/>
    </row>
    <row r="97" spans="14:28">
      <c r="N97" s="14"/>
      <c r="V97" s="15"/>
      <c r="W97" s="15"/>
      <c r="X97" s="15"/>
      <c r="Y97" s="14"/>
      <c r="Z97" s="14"/>
      <c r="AA97" s="14"/>
      <c r="AB97" s="14"/>
    </row>
    <row r="98" spans="14:28">
      <c r="N98" s="14"/>
      <c r="V98" s="15"/>
      <c r="W98" s="15"/>
      <c r="X98" s="15"/>
      <c r="Y98" s="14"/>
      <c r="Z98" s="14"/>
      <c r="AA98" s="14"/>
      <c r="AB98" s="14"/>
    </row>
    <row r="99" spans="14:28">
      <c r="N99" s="14"/>
      <c r="V99" s="15"/>
      <c r="W99" s="15"/>
      <c r="X99" s="15"/>
      <c r="Y99" s="14"/>
      <c r="Z99" s="14"/>
      <c r="AA99" s="14"/>
      <c r="AB99" s="14"/>
    </row>
    <row r="100" spans="14:28">
      <c r="N100" s="14"/>
      <c r="V100" s="15"/>
      <c r="W100" s="15"/>
      <c r="X100" s="15"/>
      <c r="Y100" s="14"/>
      <c r="Z100" s="14"/>
      <c r="AA100" s="14"/>
      <c r="AB100" s="14"/>
    </row>
    <row r="101" spans="14:28">
      <c r="N101" s="14"/>
      <c r="V101" s="15"/>
      <c r="W101" s="15"/>
      <c r="X101" s="15"/>
      <c r="Y101" s="14"/>
      <c r="Z101" s="14"/>
      <c r="AA101" s="14"/>
      <c r="AB101" s="14"/>
    </row>
    <row r="102" spans="14:28">
      <c r="N102" s="14"/>
      <c r="V102" s="15"/>
      <c r="W102" s="15"/>
      <c r="X102" s="15"/>
      <c r="Y102" s="14"/>
      <c r="Z102" s="14"/>
      <c r="AA102" s="14"/>
      <c r="AB102" s="14"/>
    </row>
    <row r="103" spans="14:28">
      <c r="N103" s="14"/>
      <c r="V103" s="15"/>
      <c r="W103" s="15"/>
      <c r="X103" s="15"/>
      <c r="Y103" s="14"/>
      <c r="Z103" s="14"/>
      <c r="AA103" s="14"/>
      <c r="AB103" s="14"/>
    </row>
    <row r="104" spans="14:28">
      <c r="N104" s="14"/>
      <c r="V104" s="15"/>
      <c r="W104" s="15"/>
      <c r="X104" s="15"/>
      <c r="Y104" s="14"/>
      <c r="Z104" s="14"/>
      <c r="AA104" s="14"/>
      <c r="AB104" s="14"/>
    </row>
    <row r="105" spans="14:28">
      <c r="N105" s="14"/>
      <c r="V105" s="15"/>
      <c r="W105" s="15"/>
      <c r="X105" s="15"/>
      <c r="Y105" s="14"/>
      <c r="Z105" s="14"/>
      <c r="AA105" s="14"/>
      <c r="AB105" s="14"/>
    </row>
    <row r="106" spans="14:28">
      <c r="N106" s="14"/>
      <c r="V106" s="15"/>
      <c r="W106" s="15"/>
      <c r="X106" s="15"/>
      <c r="Y106" s="14"/>
      <c r="Z106" s="14"/>
      <c r="AA106" s="14"/>
      <c r="AB106" s="14"/>
    </row>
    <row r="107" spans="14:28">
      <c r="N107" s="14"/>
      <c r="V107" s="15"/>
      <c r="W107" s="15"/>
      <c r="X107" s="15"/>
      <c r="Y107" s="14"/>
      <c r="Z107" s="14"/>
      <c r="AA107" s="14"/>
      <c r="AB107" s="14"/>
    </row>
    <row r="108" spans="14:28">
      <c r="N108" s="14"/>
      <c r="V108" s="15"/>
      <c r="W108" s="15"/>
      <c r="X108" s="15"/>
      <c r="Y108" s="14"/>
      <c r="Z108" s="14"/>
      <c r="AA108" s="14"/>
      <c r="AB108" s="14"/>
    </row>
    <row r="109" spans="14:28">
      <c r="N109" s="14"/>
      <c r="V109" s="15"/>
      <c r="W109" s="15"/>
      <c r="X109" s="15"/>
      <c r="Y109" s="14"/>
      <c r="Z109" s="14"/>
      <c r="AA109" s="14"/>
      <c r="AB109" s="14"/>
    </row>
    <row r="110" spans="14:28">
      <c r="N110" s="14"/>
      <c r="V110" s="15"/>
      <c r="W110" s="15"/>
      <c r="X110" s="15"/>
      <c r="Y110" s="14"/>
      <c r="Z110" s="14"/>
      <c r="AA110" s="14"/>
      <c r="AB110" s="14"/>
    </row>
    <row r="111" spans="14:28">
      <c r="N111" s="14"/>
      <c r="V111" s="15"/>
      <c r="W111" s="15"/>
      <c r="X111" s="15"/>
      <c r="Y111" s="14"/>
      <c r="Z111" s="14"/>
      <c r="AA111" s="14"/>
      <c r="AB111" s="14"/>
    </row>
    <row r="112" spans="14:28">
      <c r="N112" s="14"/>
      <c r="V112" s="15"/>
      <c r="W112" s="15"/>
      <c r="X112" s="15"/>
      <c r="Y112" s="14"/>
      <c r="Z112" s="14"/>
      <c r="AA112" s="14"/>
      <c r="AB112" s="14"/>
    </row>
    <row r="113" spans="14:28">
      <c r="N113" s="14"/>
      <c r="V113" s="15"/>
      <c r="W113" s="15"/>
      <c r="X113" s="15"/>
      <c r="Y113" s="14"/>
      <c r="Z113" s="14"/>
      <c r="AA113" s="14"/>
      <c r="AB113" s="14"/>
    </row>
    <row r="114" spans="14:28">
      <c r="N114" s="14"/>
      <c r="V114" s="15"/>
      <c r="W114" s="15"/>
      <c r="X114" s="15"/>
      <c r="Y114" s="14"/>
      <c r="Z114" s="14"/>
      <c r="AA114" s="14"/>
      <c r="AB114" s="14"/>
    </row>
    <row r="115" spans="14:28">
      <c r="N115" s="14"/>
      <c r="V115" s="15"/>
      <c r="W115" s="15"/>
      <c r="X115" s="15"/>
      <c r="Y115" s="14"/>
      <c r="Z115" s="14"/>
      <c r="AA115" s="14"/>
      <c r="AB115" s="14"/>
    </row>
    <row r="116" spans="14:28">
      <c r="N116" s="14"/>
      <c r="V116" s="15"/>
      <c r="W116" s="15"/>
      <c r="X116" s="15"/>
      <c r="Y116" s="14"/>
      <c r="Z116" s="14"/>
      <c r="AA116" s="14"/>
      <c r="AB116" s="14"/>
    </row>
    <row r="117" spans="14:28">
      <c r="N117" s="14"/>
      <c r="V117" s="15"/>
      <c r="W117" s="15"/>
      <c r="X117" s="15"/>
      <c r="Y117" s="14"/>
      <c r="Z117" s="14"/>
      <c r="AA117" s="14"/>
      <c r="AB117" s="14"/>
    </row>
    <row r="118" spans="14:28">
      <c r="N118" s="14"/>
      <c r="V118" s="15"/>
      <c r="W118" s="15"/>
      <c r="X118" s="15"/>
      <c r="Y118" s="14"/>
      <c r="Z118" s="14"/>
      <c r="AA118" s="14"/>
      <c r="AB118" s="14"/>
    </row>
    <row r="119" spans="14:28">
      <c r="N119" s="14"/>
      <c r="V119" s="15"/>
      <c r="W119" s="15"/>
      <c r="X119" s="15"/>
      <c r="Y119" s="14"/>
      <c r="Z119" s="14"/>
      <c r="AA119" s="14"/>
      <c r="AB119" s="14"/>
    </row>
    <row r="120" spans="14:28">
      <c r="N120" s="14"/>
      <c r="V120" s="15"/>
      <c r="W120" s="15"/>
      <c r="X120" s="15"/>
      <c r="Y120" s="14"/>
      <c r="Z120" s="14"/>
      <c r="AA120" s="14"/>
      <c r="AB120" s="14"/>
    </row>
    <row r="121" spans="14:28">
      <c r="N121" s="14"/>
      <c r="V121" s="15"/>
      <c r="W121" s="15"/>
      <c r="X121" s="15"/>
      <c r="Y121" s="14"/>
      <c r="Z121" s="14"/>
      <c r="AA121" s="14"/>
      <c r="AB121" s="14"/>
    </row>
    <row r="122" spans="14:28">
      <c r="N122" s="14"/>
      <c r="V122" s="15"/>
      <c r="W122" s="15"/>
      <c r="X122" s="15"/>
      <c r="Y122" s="14"/>
      <c r="Z122" s="14"/>
      <c r="AA122" s="14"/>
      <c r="AB122" s="14"/>
    </row>
    <row r="123" spans="14:28">
      <c r="N123" s="14"/>
      <c r="V123" s="15"/>
      <c r="W123" s="15"/>
      <c r="X123" s="15"/>
      <c r="Y123" s="14"/>
      <c r="Z123" s="14"/>
      <c r="AA123" s="14"/>
      <c r="AB123" s="14"/>
    </row>
    <row r="124" spans="14:28">
      <c r="N124" s="14"/>
      <c r="V124" s="15"/>
      <c r="W124" s="15"/>
      <c r="X124" s="15"/>
      <c r="Y124" s="14"/>
      <c r="Z124" s="14"/>
      <c r="AA124" s="14"/>
      <c r="AB124" s="14"/>
    </row>
    <row r="125" spans="14:28">
      <c r="N125" s="14"/>
      <c r="V125" s="15"/>
      <c r="W125" s="15"/>
      <c r="X125" s="15"/>
      <c r="Y125" s="14"/>
      <c r="Z125" s="14"/>
      <c r="AA125" s="14"/>
      <c r="AB125" s="14"/>
    </row>
    <row r="126" spans="14:28">
      <c r="N126" s="14"/>
      <c r="V126" s="15"/>
      <c r="W126" s="15"/>
      <c r="X126" s="15"/>
      <c r="Y126" s="14"/>
      <c r="Z126" s="14"/>
      <c r="AA126" s="14"/>
      <c r="AB126" s="14"/>
    </row>
    <row r="127" spans="14:28">
      <c r="N127" s="14"/>
      <c r="V127" s="15"/>
      <c r="W127" s="15"/>
      <c r="X127" s="15"/>
      <c r="Y127" s="14"/>
      <c r="Z127" s="14"/>
      <c r="AA127" s="14"/>
      <c r="AB127" s="14"/>
    </row>
    <row r="128" spans="14:28">
      <c r="N128" s="14"/>
      <c r="V128" s="15"/>
      <c r="W128" s="15"/>
      <c r="X128" s="15"/>
      <c r="Y128" s="14"/>
      <c r="Z128" s="14"/>
      <c r="AA128" s="14"/>
      <c r="AB128" s="14"/>
    </row>
    <row r="129" spans="14:28">
      <c r="N129" s="14"/>
      <c r="V129" s="15"/>
      <c r="W129" s="15"/>
      <c r="X129" s="15"/>
      <c r="Y129" s="14"/>
      <c r="Z129" s="14"/>
      <c r="AA129" s="14"/>
      <c r="AB129" s="14"/>
    </row>
    <row r="130" spans="14:28">
      <c r="N130" s="14"/>
      <c r="V130" s="15"/>
      <c r="W130" s="15"/>
      <c r="X130" s="15"/>
      <c r="Y130" s="14"/>
      <c r="Z130" s="14"/>
      <c r="AA130" s="14"/>
      <c r="AB130" s="14"/>
    </row>
    <row r="131" spans="14:28">
      <c r="N131" s="14"/>
      <c r="V131" s="15"/>
      <c r="W131" s="15"/>
      <c r="X131" s="15"/>
      <c r="Y131" s="14"/>
      <c r="Z131" s="14"/>
      <c r="AA131" s="14"/>
      <c r="AB131" s="14"/>
    </row>
    <row r="132" spans="14:28">
      <c r="N132" s="14"/>
      <c r="V132" s="15"/>
      <c r="W132" s="15"/>
      <c r="X132" s="15"/>
      <c r="Y132" s="14"/>
      <c r="Z132" s="14"/>
      <c r="AA132" s="14"/>
      <c r="AB132" s="14"/>
    </row>
    <row r="133" spans="14:28">
      <c r="N133" s="14"/>
      <c r="V133" s="15"/>
      <c r="W133" s="15"/>
      <c r="X133" s="15"/>
      <c r="Y133" s="14"/>
      <c r="Z133" s="14"/>
      <c r="AA133" s="14"/>
      <c r="AB133" s="14"/>
    </row>
    <row r="134" spans="14:28">
      <c r="N134" s="14"/>
      <c r="V134" s="15"/>
      <c r="W134" s="15"/>
      <c r="X134" s="15"/>
      <c r="Y134" s="14"/>
      <c r="Z134" s="14"/>
      <c r="AA134" s="14"/>
      <c r="AB134" s="14"/>
    </row>
    <row r="135" spans="14:28">
      <c r="N135" s="14"/>
      <c r="V135" s="15"/>
      <c r="W135" s="15"/>
      <c r="X135" s="15"/>
      <c r="Y135" s="14"/>
      <c r="Z135" s="14"/>
      <c r="AA135" s="14"/>
      <c r="AB135" s="14"/>
    </row>
    <row r="136" spans="14:28">
      <c r="N136" s="14"/>
      <c r="V136" s="15"/>
      <c r="W136" s="15"/>
      <c r="X136" s="15"/>
      <c r="Y136" s="14"/>
      <c r="Z136" s="14"/>
      <c r="AA136" s="14"/>
      <c r="AB136" s="14"/>
    </row>
    <row r="137" spans="14:28">
      <c r="N137" s="14"/>
      <c r="V137" s="15"/>
      <c r="W137" s="15"/>
      <c r="X137" s="15"/>
      <c r="Y137" s="14"/>
      <c r="Z137" s="14"/>
      <c r="AA137" s="14"/>
      <c r="AB137" s="14"/>
    </row>
    <row r="138" spans="14:28">
      <c r="N138" s="14"/>
      <c r="V138" s="15"/>
      <c r="W138" s="15"/>
      <c r="X138" s="15"/>
      <c r="Y138" s="14"/>
      <c r="Z138" s="14"/>
      <c r="AA138" s="14"/>
      <c r="AB138" s="14"/>
    </row>
    <row r="139" spans="14:28">
      <c r="N139" s="14"/>
      <c r="V139" s="15"/>
      <c r="W139" s="15"/>
      <c r="X139" s="15"/>
      <c r="Y139" s="14"/>
      <c r="Z139" s="14"/>
      <c r="AA139" s="14"/>
      <c r="AB139" s="14"/>
    </row>
    <row r="140" spans="14:28">
      <c r="N140" s="14"/>
      <c r="V140" s="15"/>
      <c r="W140" s="15"/>
      <c r="X140" s="15"/>
      <c r="Y140" s="14"/>
      <c r="Z140" s="14"/>
      <c r="AA140" s="14"/>
      <c r="AB140" s="14"/>
    </row>
    <row r="141" spans="14:28">
      <c r="N141" s="14"/>
      <c r="V141" s="15"/>
      <c r="W141" s="15"/>
      <c r="X141" s="15"/>
      <c r="Y141" s="14"/>
      <c r="Z141" s="14"/>
      <c r="AA141" s="14"/>
      <c r="AB141" s="14"/>
    </row>
    <row r="142" spans="14:28">
      <c r="N142" s="14"/>
      <c r="V142" s="15"/>
      <c r="W142" s="15"/>
      <c r="X142" s="15"/>
      <c r="Y142" s="14"/>
      <c r="Z142" s="14"/>
      <c r="AA142" s="14"/>
      <c r="AB142" s="14"/>
    </row>
    <row r="143" spans="14:28">
      <c r="N143" s="14"/>
      <c r="V143" s="15"/>
      <c r="W143" s="15"/>
      <c r="X143" s="15"/>
      <c r="Y143" s="14"/>
      <c r="Z143" s="14"/>
      <c r="AA143" s="14"/>
      <c r="AB143" s="14"/>
    </row>
    <row r="144" spans="14:28">
      <c r="N144" s="14"/>
      <c r="V144" s="15"/>
      <c r="W144" s="15"/>
      <c r="X144" s="15"/>
      <c r="Y144" s="14"/>
      <c r="Z144" s="14"/>
      <c r="AA144" s="14"/>
      <c r="AB144" s="14"/>
    </row>
    <row r="145" spans="14:28">
      <c r="N145" s="14"/>
      <c r="V145" s="15"/>
      <c r="W145" s="15"/>
      <c r="X145" s="15"/>
      <c r="Y145" s="14"/>
      <c r="Z145" s="14"/>
      <c r="AA145" s="14"/>
      <c r="AB145" s="14"/>
    </row>
    <row r="146" spans="14:28">
      <c r="N146" s="14"/>
      <c r="V146" s="15"/>
      <c r="W146" s="15"/>
      <c r="X146" s="15"/>
      <c r="Y146" s="14"/>
      <c r="Z146" s="14"/>
      <c r="AA146" s="14"/>
      <c r="AB146" s="14"/>
    </row>
    <row r="147" spans="14:28">
      <c r="N147" s="14"/>
      <c r="V147" s="15"/>
      <c r="W147" s="15"/>
      <c r="X147" s="15"/>
      <c r="Y147" s="14"/>
      <c r="Z147" s="14"/>
      <c r="AA147" s="14"/>
      <c r="AB147" s="14"/>
    </row>
    <row r="148" spans="14:28">
      <c r="N148" s="14"/>
      <c r="V148" s="15"/>
      <c r="W148" s="15"/>
      <c r="X148" s="15"/>
      <c r="Y148" s="14"/>
      <c r="Z148" s="14"/>
      <c r="AA148" s="14"/>
      <c r="AB148" s="14"/>
    </row>
    <row r="149" spans="14:28">
      <c r="N149" s="14"/>
      <c r="V149" s="15"/>
      <c r="W149" s="15"/>
      <c r="X149" s="15"/>
      <c r="Y149" s="14"/>
      <c r="Z149" s="14"/>
      <c r="AA149" s="14"/>
      <c r="AB149" s="14"/>
    </row>
    <row r="150" spans="14:28">
      <c r="N150" s="14"/>
      <c r="V150" s="15"/>
      <c r="W150" s="15"/>
      <c r="X150" s="15"/>
      <c r="Y150" s="14"/>
      <c r="Z150" s="14"/>
      <c r="AA150" s="14"/>
      <c r="AB150" s="14"/>
    </row>
    <row r="151" spans="14:28">
      <c r="N151" s="14"/>
      <c r="V151" s="15"/>
      <c r="W151" s="15"/>
      <c r="X151" s="15"/>
      <c r="Y151" s="14"/>
      <c r="Z151" s="14"/>
      <c r="AA151" s="14"/>
      <c r="AB151" s="14"/>
    </row>
    <row r="152" spans="14:28">
      <c r="N152" s="14"/>
      <c r="V152" s="15"/>
      <c r="W152" s="15"/>
      <c r="X152" s="15"/>
      <c r="Y152" s="14"/>
      <c r="Z152" s="14"/>
      <c r="AA152" s="14"/>
      <c r="AB152" s="14"/>
    </row>
    <row r="153" spans="14:28">
      <c r="N153" s="14"/>
      <c r="V153" s="15"/>
      <c r="W153" s="15"/>
      <c r="X153" s="15"/>
      <c r="Y153" s="14"/>
      <c r="Z153" s="14"/>
      <c r="AA153" s="14"/>
      <c r="AB153" s="14"/>
    </row>
    <row r="154" spans="14:28">
      <c r="N154" s="14"/>
      <c r="V154" s="15"/>
      <c r="W154" s="15"/>
      <c r="X154" s="15"/>
      <c r="Y154" s="14"/>
      <c r="Z154" s="14"/>
      <c r="AA154" s="14"/>
      <c r="AB154" s="14"/>
    </row>
    <row r="155" spans="14:28">
      <c r="N155" s="14"/>
      <c r="V155" s="15"/>
      <c r="W155" s="15"/>
      <c r="X155" s="15"/>
      <c r="Y155" s="14"/>
      <c r="Z155" s="14"/>
      <c r="AA155" s="14"/>
      <c r="AB155" s="14"/>
    </row>
    <row r="156" spans="14:28">
      <c r="N156" s="14"/>
      <c r="V156" s="15"/>
      <c r="W156" s="15"/>
      <c r="X156" s="15"/>
      <c r="Y156" s="14"/>
      <c r="Z156" s="14"/>
      <c r="AA156" s="14"/>
      <c r="AB156" s="14"/>
    </row>
    <row r="157" spans="14:28">
      <c r="N157" s="14"/>
      <c r="V157" s="15"/>
      <c r="W157" s="15"/>
      <c r="X157" s="15"/>
      <c r="Y157" s="14"/>
      <c r="Z157" s="14"/>
      <c r="AA157" s="14"/>
      <c r="AB157" s="14"/>
    </row>
    <row r="158" spans="14:28">
      <c r="N158" s="14"/>
      <c r="V158" s="15"/>
      <c r="W158" s="15"/>
      <c r="X158" s="15"/>
      <c r="Y158" s="14"/>
      <c r="Z158" s="14"/>
      <c r="AA158" s="14"/>
      <c r="AB158" s="14"/>
    </row>
    <row r="159" spans="14:28">
      <c r="N159" s="14"/>
      <c r="V159" s="15"/>
      <c r="W159" s="15"/>
      <c r="X159" s="15"/>
      <c r="Y159" s="14"/>
      <c r="Z159" s="14"/>
      <c r="AA159" s="14"/>
      <c r="AB159" s="14"/>
    </row>
    <row r="160" spans="14:28">
      <c r="N160" s="14"/>
      <c r="V160" s="15"/>
      <c r="W160" s="15"/>
      <c r="X160" s="15"/>
      <c r="Y160" s="14"/>
      <c r="Z160" s="14"/>
      <c r="AA160" s="14"/>
      <c r="AB160" s="14"/>
    </row>
    <row r="161" spans="14:28">
      <c r="N161" s="14"/>
      <c r="V161" s="15"/>
      <c r="W161" s="15"/>
      <c r="X161" s="15"/>
      <c r="Y161" s="14"/>
      <c r="Z161" s="14"/>
      <c r="AA161" s="14"/>
      <c r="AB161" s="14"/>
    </row>
    <row r="162" spans="14:28">
      <c r="N162" s="14"/>
      <c r="V162" s="15"/>
      <c r="W162" s="15"/>
      <c r="X162" s="15"/>
      <c r="Y162" s="14"/>
      <c r="Z162" s="14"/>
      <c r="AA162" s="14"/>
      <c r="AB162" s="14"/>
    </row>
    <row r="163" spans="14:28">
      <c r="N163" s="14"/>
      <c r="V163" s="15"/>
      <c r="W163" s="15"/>
      <c r="X163" s="15"/>
      <c r="Y163" s="14"/>
      <c r="Z163" s="14"/>
      <c r="AA163" s="14"/>
      <c r="AB163" s="14"/>
    </row>
    <row r="164" spans="14:28">
      <c r="N164" s="14"/>
      <c r="V164" s="15"/>
      <c r="W164" s="15"/>
      <c r="X164" s="15"/>
      <c r="Y164" s="14"/>
      <c r="Z164" s="14"/>
      <c r="AA164" s="14"/>
      <c r="AB164" s="14"/>
    </row>
    <row r="165" spans="14:28">
      <c r="N165" s="14"/>
      <c r="V165" s="15"/>
      <c r="W165" s="15"/>
      <c r="X165" s="15"/>
      <c r="Y165" s="14"/>
      <c r="Z165" s="14"/>
      <c r="AA165" s="14"/>
      <c r="AB165" s="14"/>
    </row>
    <row r="166" spans="14:28">
      <c r="N166" s="14"/>
      <c r="V166" s="15"/>
      <c r="W166" s="15"/>
      <c r="X166" s="15"/>
      <c r="Y166" s="14"/>
      <c r="Z166" s="14"/>
      <c r="AA166" s="14"/>
      <c r="AB166" s="14"/>
    </row>
    <row r="167" spans="14:28">
      <c r="N167" s="14"/>
      <c r="V167" s="15"/>
      <c r="W167" s="15"/>
      <c r="X167" s="15"/>
      <c r="Y167" s="14"/>
      <c r="Z167" s="14"/>
      <c r="AA167" s="14"/>
      <c r="AB167" s="14"/>
    </row>
    <row r="168" spans="14:28">
      <c r="N168" s="14"/>
      <c r="V168" s="15"/>
      <c r="W168" s="15"/>
      <c r="X168" s="15"/>
      <c r="Y168" s="14"/>
      <c r="Z168" s="14"/>
      <c r="AA168" s="14"/>
      <c r="AB168" s="14"/>
    </row>
    <row r="169" spans="14:28">
      <c r="N169" s="14"/>
      <c r="V169" s="15"/>
      <c r="W169" s="15"/>
      <c r="X169" s="15"/>
      <c r="Y169" s="14"/>
      <c r="Z169" s="14"/>
      <c r="AA169" s="14"/>
      <c r="AB169" s="14"/>
    </row>
    <row r="170" spans="14:28">
      <c r="N170" s="14"/>
      <c r="V170" s="15"/>
      <c r="W170" s="15"/>
      <c r="X170" s="15"/>
      <c r="Y170" s="14"/>
      <c r="Z170" s="14"/>
      <c r="AA170" s="14"/>
      <c r="AB170" s="14"/>
    </row>
    <row r="171" spans="14:28">
      <c r="N171" s="14"/>
      <c r="V171" s="15"/>
      <c r="W171" s="15"/>
      <c r="X171" s="15"/>
      <c r="Y171" s="14"/>
      <c r="Z171" s="14"/>
      <c r="AA171" s="14"/>
      <c r="AB171" s="14"/>
    </row>
    <row r="172" spans="14:28">
      <c r="N172" s="14"/>
      <c r="V172" s="15"/>
      <c r="W172" s="15"/>
      <c r="X172" s="15"/>
      <c r="Y172" s="14"/>
      <c r="Z172" s="14"/>
      <c r="AA172" s="14"/>
      <c r="AB172" s="14"/>
    </row>
    <row r="173" spans="14:28">
      <c r="N173" s="14"/>
      <c r="V173" s="15"/>
      <c r="W173" s="15"/>
      <c r="X173" s="15"/>
      <c r="Y173" s="14"/>
      <c r="Z173" s="14"/>
      <c r="AA173" s="14"/>
      <c r="AB173" s="14"/>
    </row>
    <row r="174" spans="14:28">
      <c r="N174" s="14"/>
      <c r="V174" s="15"/>
      <c r="W174" s="15"/>
      <c r="X174" s="15"/>
      <c r="Y174" s="14"/>
      <c r="Z174" s="14"/>
      <c r="AA174" s="14"/>
      <c r="AB174" s="14"/>
    </row>
    <row r="175" spans="14:28">
      <c r="N175" s="14"/>
      <c r="V175" s="15"/>
      <c r="W175" s="15"/>
      <c r="X175" s="15"/>
      <c r="Y175" s="14"/>
      <c r="Z175" s="14"/>
      <c r="AA175" s="14"/>
      <c r="AB175" s="14"/>
    </row>
    <row r="176" spans="14:28">
      <c r="N176" s="14"/>
      <c r="V176" s="15"/>
      <c r="W176" s="15"/>
      <c r="X176" s="15"/>
      <c r="Y176" s="14"/>
      <c r="Z176" s="14"/>
      <c r="AA176" s="14"/>
      <c r="AB176" s="14"/>
    </row>
    <row r="177" spans="14:28">
      <c r="N177" s="14"/>
      <c r="V177" s="15"/>
      <c r="W177" s="15"/>
      <c r="X177" s="15"/>
      <c r="Y177" s="14"/>
      <c r="Z177" s="14"/>
      <c r="AA177" s="14"/>
      <c r="AB177" s="14"/>
    </row>
    <row r="178" spans="14:28">
      <c r="N178" s="14"/>
      <c r="V178" s="15"/>
      <c r="W178" s="15"/>
      <c r="X178" s="15"/>
      <c r="Y178" s="14"/>
      <c r="Z178" s="14"/>
      <c r="AA178" s="14"/>
      <c r="AB178" s="14"/>
    </row>
    <row r="179" spans="14:28">
      <c r="N179" s="14"/>
      <c r="V179" s="15"/>
      <c r="W179" s="15"/>
      <c r="X179" s="15"/>
      <c r="Y179" s="14"/>
      <c r="Z179" s="14"/>
      <c r="AA179" s="14"/>
      <c r="AB179" s="14"/>
    </row>
    <row r="180" spans="14:28">
      <c r="N180" s="14"/>
      <c r="V180" s="15"/>
      <c r="W180" s="15"/>
      <c r="X180" s="15"/>
      <c r="Y180" s="14"/>
      <c r="Z180" s="14"/>
      <c r="AA180" s="14"/>
      <c r="AB180" s="14"/>
    </row>
    <row r="181" spans="14:28">
      <c r="N181" s="14"/>
      <c r="V181" s="15"/>
      <c r="W181" s="15"/>
      <c r="X181" s="15"/>
      <c r="Y181" s="14"/>
      <c r="Z181" s="14"/>
      <c r="AA181" s="14"/>
      <c r="AB181" s="14"/>
    </row>
    <row r="182" spans="14:28">
      <c r="N182" s="14"/>
      <c r="V182" s="15"/>
      <c r="W182" s="15"/>
      <c r="X182" s="15"/>
      <c r="Y182" s="14"/>
      <c r="Z182" s="14"/>
      <c r="AA182" s="14"/>
      <c r="AB182" s="14"/>
    </row>
    <row r="183" spans="14:28">
      <c r="N183" s="14"/>
      <c r="V183" s="15"/>
      <c r="W183" s="15"/>
      <c r="X183" s="15"/>
      <c r="Y183" s="14"/>
      <c r="Z183" s="14"/>
      <c r="AA183" s="14"/>
      <c r="AB183" s="14"/>
    </row>
    <row r="184" spans="14:28">
      <c r="N184" s="14"/>
      <c r="V184" s="15"/>
      <c r="W184" s="15"/>
      <c r="X184" s="15"/>
      <c r="Y184" s="14"/>
      <c r="Z184" s="14"/>
      <c r="AA184" s="14"/>
      <c r="AB184" s="14"/>
    </row>
    <row r="185" spans="14:28">
      <c r="N185" s="14"/>
      <c r="V185" s="15"/>
      <c r="W185" s="15"/>
      <c r="X185" s="15"/>
      <c r="Y185" s="14"/>
      <c r="Z185" s="14"/>
      <c r="AA185" s="14"/>
      <c r="AB185" s="14"/>
    </row>
    <row r="186" spans="14:28">
      <c r="N186" s="14"/>
      <c r="V186" s="15"/>
      <c r="W186" s="15"/>
      <c r="X186" s="15"/>
      <c r="Y186" s="14"/>
      <c r="Z186" s="14"/>
      <c r="AA186" s="14"/>
      <c r="AB186" s="14"/>
    </row>
    <row r="187" spans="14:28">
      <c r="N187" s="14"/>
      <c r="V187" s="15"/>
      <c r="W187" s="15"/>
      <c r="X187" s="15"/>
      <c r="Y187" s="14"/>
      <c r="Z187" s="14"/>
      <c r="AA187" s="14"/>
      <c r="AB187" s="14"/>
    </row>
    <row r="188" spans="14:28">
      <c r="N188" s="14"/>
      <c r="V188" s="15"/>
      <c r="W188" s="15"/>
      <c r="X188" s="15"/>
      <c r="Y188" s="14"/>
      <c r="Z188" s="14"/>
      <c r="AA188" s="14"/>
      <c r="AB188" s="14"/>
    </row>
    <row r="189" spans="14:28">
      <c r="N189" s="14"/>
      <c r="V189" s="15"/>
      <c r="W189" s="15"/>
      <c r="X189" s="15"/>
      <c r="Y189" s="14"/>
      <c r="Z189" s="14"/>
      <c r="AA189" s="14"/>
      <c r="AB189" s="14"/>
    </row>
    <row r="190" spans="14:28">
      <c r="N190" s="14"/>
      <c r="V190" s="15"/>
      <c r="W190" s="15"/>
      <c r="X190" s="15"/>
      <c r="Y190" s="14"/>
      <c r="Z190" s="14"/>
      <c r="AA190" s="14"/>
      <c r="AB190" s="14"/>
    </row>
    <row r="191" spans="14:28">
      <c r="N191" s="14"/>
      <c r="V191" s="15"/>
      <c r="W191" s="15"/>
      <c r="X191" s="15"/>
      <c r="Y191" s="14"/>
      <c r="Z191" s="14"/>
      <c r="AA191" s="14"/>
      <c r="AB191" s="14"/>
    </row>
    <row r="192" spans="14:28">
      <c r="N192" s="14"/>
      <c r="V192" s="15"/>
      <c r="W192" s="15"/>
      <c r="X192" s="15"/>
      <c r="Y192" s="14"/>
      <c r="Z192" s="14"/>
      <c r="AA192" s="14"/>
      <c r="AB192" s="14"/>
    </row>
    <row r="193" spans="14:28">
      <c r="N193" s="14"/>
      <c r="V193" s="15"/>
      <c r="W193" s="15"/>
      <c r="X193" s="15"/>
      <c r="Y193" s="14"/>
      <c r="Z193" s="14"/>
      <c r="AA193" s="14"/>
      <c r="AB193" s="14"/>
    </row>
    <row r="194" spans="14:28">
      <c r="N194" s="14"/>
      <c r="V194" s="15"/>
      <c r="W194" s="15"/>
      <c r="X194" s="15"/>
      <c r="Y194" s="14"/>
      <c r="Z194" s="14"/>
      <c r="AA194" s="14"/>
      <c r="AB194" s="14"/>
    </row>
    <row r="195" spans="14:28">
      <c r="N195" s="14"/>
      <c r="V195" s="15"/>
      <c r="W195" s="15"/>
      <c r="X195" s="15"/>
      <c r="Y195" s="14"/>
      <c r="Z195" s="14"/>
      <c r="AA195" s="14"/>
      <c r="AB195" s="14"/>
    </row>
    <row r="196" spans="14:28">
      <c r="N196" s="14"/>
      <c r="V196" s="15"/>
      <c r="W196" s="15"/>
      <c r="X196" s="15"/>
      <c r="Y196" s="14"/>
      <c r="Z196" s="14"/>
      <c r="AA196" s="14"/>
      <c r="AB196" s="14"/>
    </row>
    <row r="197" spans="14:28">
      <c r="N197" s="14"/>
      <c r="V197" s="15"/>
      <c r="W197" s="15"/>
      <c r="X197" s="15"/>
      <c r="Y197" s="14"/>
      <c r="Z197" s="14"/>
      <c r="AA197" s="14"/>
      <c r="AB197" s="14"/>
    </row>
    <row r="198" spans="14:28">
      <c r="N198" s="14"/>
      <c r="V198" s="15"/>
      <c r="W198" s="15"/>
      <c r="X198" s="15"/>
      <c r="Y198" s="14"/>
      <c r="Z198" s="14"/>
      <c r="AA198" s="14"/>
      <c r="AB198" s="14"/>
    </row>
    <row r="199" spans="14:28">
      <c r="N199" s="14"/>
      <c r="V199" s="15"/>
      <c r="W199" s="15"/>
      <c r="X199" s="15"/>
      <c r="Y199" s="14"/>
      <c r="Z199" s="14"/>
      <c r="AA199" s="14"/>
      <c r="AB199" s="14"/>
    </row>
    <row r="200" spans="14:28">
      <c r="N200" s="14"/>
      <c r="V200" s="15"/>
      <c r="W200" s="15"/>
      <c r="X200" s="15"/>
      <c r="Y200" s="14"/>
      <c r="Z200" s="14"/>
      <c r="AA200" s="14"/>
      <c r="AB200" s="14"/>
    </row>
    <row r="201" spans="14:28">
      <c r="N201" s="14"/>
      <c r="V201" s="15"/>
      <c r="W201" s="15"/>
      <c r="X201" s="15"/>
      <c r="Y201" s="14"/>
      <c r="Z201" s="14"/>
      <c r="AA201" s="14"/>
      <c r="AB201" s="14"/>
    </row>
    <row r="202" spans="14:28">
      <c r="N202" s="14"/>
      <c r="V202" s="15"/>
      <c r="W202" s="15"/>
      <c r="X202" s="15"/>
      <c r="Y202" s="14"/>
      <c r="Z202" s="14"/>
      <c r="AA202" s="14"/>
      <c r="AB202" s="14"/>
    </row>
    <row r="203" spans="14:28">
      <c r="N203" s="14"/>
      <c r="V203" s="15"/>
      <c r="W203" s="15"/>
      <c r="X203" s="15"/>
      <c r="Y203" s="14"/>
      <c r="Z203" s="14"/>
      <c r="AA203" s="14"/>
      <c r="AB203" s="14"/>
    </row>
    <row r="204" spans="14:28">
      <c r="N204" s="14"/>
      <c r="V204" s="15"/>
      <c r="W204" s="15"/>
      <c r="X204" s="15"/>
      <c r="Y204" s="14"/>
      <c r="Z204" s="14"/>
      <c r="AA204" s="14"/>
      <c r="AB204" s="14"/>
    </row>
    <row r="205" spans="14:28">
      <c r="N205" s="14"/>
      <c r="V205" s="15"/>
      <c r="W205" s="15"/>
      <c r="X205" s="15"/>
      <c r="Y205" s="14"/>
      <c r="Z205" s="14"/>
      <c r="AA205" s="14"/>
      <c r="AB205" s="14"/>
    </row>
    <row r="206" spans="14:28">
      <c r="N206" s="14"/>
      <c r="V206" s="15"/>
      <c r="W206" s="15"/>
      <c r="X206" s="15"/>
      <c r="Y206" s="14"/>
      <c r="Z206" s="14"/>
      <c r="AA206" s="14"/>
      <c r="AB206" s="14"/>
    </row>
    <row r="207" spans="14:28">
      <c r="N207" s="14"/>
      <c r="V207" s="15"/>
      <c r="W207" s="15"/>
      <c r="X207" s="15"/>
      <c r="Y207" s="14"/>
      <c r="Z207" s="14"/>
      <c r="AA207" s="14"/>
      <c r="AB207" s="14"/>
    </row>
    <row r="208" spans="14:28">
      <c r="N208" s="14"/>
      <c r="V208" s="15"/>
      <c r="W208" s="15"/>
      <c r="X208" s="15"/>
      <c r="Y208" s="14"/>
      <c r="Z208" s="14"/>
      <c r="AA208" s="14"/>
      <c r="AB208" s="14"/>
    </row>
    <row r="209" spans="14:28">
      <c r="N209" s="14"/>
      <c r="V209" s="15"/>
      <c r="W209" s="15"/>
      <c r="X209" s="15"/>
      <c r="Y209" s="14"/>
      <c r="Z209" s="14"/>
      <c r="AA209" s="14"/>
      <c r="AB209" s="14"/>
    </row>
    <row r="210" spans="14:28">
      <c r="N210" s="14"/>
      <c r="V210" s="15"/>
      <c r="W210" s="15"/>
      <c r="X210" s="15"/>
      <c r="Y210" s="14"/>
      <c r="Z210" s="14"/>
      <c r="AA210" s="14"/>
      <c r="AB210" s="14"/>
    </row>
    <row r="211" spans="14:28">
      <c r="N211" s="14"/>
      <c r="V211" s="15"/>
      <c r="W211" s="15"/>
      <c r="X211" s="15"/>
      <c r="Y211" s="14"/>
      <c r="Z211" s="14"/>
      <c r="AA211" s="14"/>
      <c r="AB211" s="14"/>
    </row>
    <row r="212" spans="14:28">
      <c r="N212" s="14"/>
      <c r="V212" s="15"/>
      <c r="W212" s="15"/>
      <c r="X212" s="15"/>
      <c r="Y212" s="14"/>
      <c r="Z212" s="14"/>
      <c r="AA212" s="14"/>
      <c r="AB212" s="14"/>
    </row>
    <row r="213" spans="14:28">
      <c r="N213" s="14"/>
      <c r="V213" s="15"/>
      <c r="W213" s="15"/>
      <c r="X213" s="15"/>
      <c r="Y213" s="14"/>
      <c r="Z213" s="14"/>
      <c r="AA213" s="14"/>
      <c r="AB213" s="14"/>
    </row>
    <row r="214" spans="14:28">
      <c r="N214" s="14"/>
      <c r="V214" s="15"/>
      <c r="W214" s="15"/>
      <c r="X214" s="15"/>
      <c r="Y214" s="14"/>
      <c r="Z214" s="14"/>
      <c r="AA214" s="14"/>
      <c r="AB214" s="14"/>
    </row>
    <row r="215" spans="14:28">
      <c r="N215" s="14"/>
      <c r="V215" s="15"/>
      <c r="W215" s="15"/>
      <c r="X215" s="15"/>
      <c r="Y215" s="14"/>
      <c r="Z215" s="14"/>
      <c r="AA215" s="14"/>
      <c r="AB215" s="14"/>
    </row>
    <row r="216" spans="14:28">
      <c r="N216" s="14"/>
      <c r="V216" s="15"/>
      <c r="W216" s="15"/>
      <c r="X216" s="15"/>
      <c r="Y216" s="14"/>
      <c r="Z216" s="14"/>
      <c r="AA216" s="14"/>
      <c r="AB216" s="14"/>
    </row>
    <row r="217" spans="14:28">
      <c r="N217" s="14"/>
      <c r="V217" s="15"/>
      <c r="W217" s="15"/>
      <c r="X217" s="15"/>
      <c r="Y217" s="14"/>
      <c r="Z217" s="14"/>
      <c r="AA217" s="14"/>
      <c r="AB217" s="14"/>
    </row>
    <row r="218" spans="14:28">
      <c r="N218" s="14"/>
      <c r="V218" s="15"/>
      <c r="W218" s="15"/>
      <c r="X218" s="15"/>
      <c r="Y218" s="14"/>
      <c r="Z218" s="14"/>
      <c r="AA218" s="14"/>
      <c r="AB218" s="14"/>
    </row>
    <row r="219" spans="14:28">
      <c r="N219" s="14"/>
      <c r="V219" s="15"/>
      <c r="W219" s="15"/>
      <c r="X219" s="15"/>
      <c r="Y219" s="14"/>
      <c r="Z219" s="14"/>
      <c r="AA219" s="14"/>
      <c r="AB219" s="14"/>
    </row>
    <row r="220" spans="14:28">
      <c r="N220" s="14"/>
      <c r="V220" s="15"/>
      <c r="W220" s="15"/>
      <c r="X220" s="15"/>
      <c r="Y220" s="14"/>
      <c r="Z220" s="14"/>
      <c r="AA220" s="14"/>
      <c r="AB220" s="14"/>
    </row>
    <row r="221" spans="14:28">
      <c r="N221" s="14"/>
      <c r="V221" s="15"/>
      <c r="W221" s="15"/>
      <c r="X221" s="15"/>
      <c r="Y221" s="14"/>
      <c r="Z221" s="14"/>
      <c r="AA221" s="14"/>
      <c r="AB221" s="14"/>
    </row>
    <row r="222" spans="14:28">
      <c r="N222" s="14"/>
      <c r="V222" s="15"/>
      <c r="W222" s="15"/>
      <c r="X222" s="15"/>
      <c r="Y222" s="14"/>
      <c r="Z222" s="14"/>
      <c r="AA222" s="14"/>
      <c r="AB222" s="14"/>
    </row>
    <row r="223" spans="14:28">
      <c r="N223" s="14"/>
      <c r="V223" s="15"/>
      <c r="W223" s="15"/>
      <c r="X223" s="15"/>
      <c r="Y223" s="14"/>
      <c r="Z223" s="14"/>
      <c r="AA223" s="14"/>
      <c r="AB223" s="14"/>
    </row>
    <row r="224" spans="14:28">
      <c r="N224" s="14"/>
      <c r="V224" s="15"/>
      <c r="W224" s="15"/>
      <c r="X224" s="15"/>
      <c r="Y224" s="14"/>
      <c r="Z224" s="14"/>
      <c r="AA224" s="14"/>
      <c r="AB224" s="14"/>
    </row>
    <row r="225" spans="14:28">
      <c r="N225" s="14"/>
      <c r="V225" s="15"/>
      <c r="W225" s="15"/>
      <c r="X225" s="15"/>
      <c r="Y225" s="14"/>
      <c r="Z225" s="14"/>
      <c r="AA225" s="14"/>
      <c r="AB225" s="14"/>
    </row>
    <row r="226" spans="14:28">
      <c r="N226" s="14"/>
      <c r="V226" s="15"/>
      <c r="W226" s="15"/>
      <c r="X226" s="15"/>
      <c r="Y226" s="14"/>
      <c r="Z226" s="14"/>
      <c r="AA226" s="14"/>
      <c r="AB226" s="14"/>
    </row>
    <row r="227" spans="14:28">
      <c r="N227" s="14"/>
      <c r="V227" s="15"/>
      <c r="W227" s="15"/>
      <c r="X227" s="15"/>
      <c r="Y227" s="14"/>
      <c r="Z227" s="14"/>
      <c r="AA227" s="14"/>
      <c r="AB227" s="14"/>
    </row>
    <row r="228" spans="14:28">
      <c r="N228" s="14"/>
      <c r="V228" s="15"/>
      <c r="W228" s="15"/>
      <c r="X228" s="15"/>
      <c r="Y228" s="14"/>
      <c r="Z228" s="14"/>
      <c r="AA228" s="14"/>
      <c r="AB228" s="14"/>
    </row>
    <row r="229" spans="14:28">
      <c r="N229" s="14"/>
      <c r="V229" s="15"/>
      <c r="W229" s="15"/>
      <c r="X229" s="15"/>
      <c r="Y229" s="14"/>
      <c r="Z229" s="14"/>
      <c r="AA229" s="14"/>
      <c r="AB229" s="14"/>
    </row>
    <row r="230" spans="14:28">
      <c r="N230" s="14"/>
      <c r="V230" s="15"/>
      <c r="W230" s="15"/>
      <c r="X230" s="15"/>
      <c r="Y230" s="14"/>
      <c r="Z230" s="14"/>
      <c r="AA230" s="14"/>
      <c r="AB230" s="14"/>
    </row>
    <row r="231" spans="14:28">
      <c r="N231" s="14"/>
      <c r="V231" s="15"/>
      <c r="W231" s="15"/>
      <c r="X231" s="15"/>
      <c r="Y231" s="14"/>
      <c r="Z231" s="14"/>
      <c r="AA231" s="14"/>
      <c r="AB231" s="14"/>
    </row>
    <row r="232" spans="14:28">
      <c r="N232" s="14"/>
      <c r="V232" s="15"/>
      <c r="W232" s="15"/>
      <c r="X232" s="15"/>
      <c r="Y232" s="14"/>
      <c r="Z232" s="14"/>
      <c r="AA232" s="14"/>
      <c r="AB232" s="14"/>
    </row>
    <row r="233" spans="14:28">
      <c r="N233" s="14"/>
      <c r="V233" s="15"/>
      <c r="W233" s="15"/>
      <c r="X233" s="15"/>
      <c r="Y233" s="14"/>
      <c r="Z233" s="14"/>
      <c r="AA233" s="14"/>
      <c r="AB233" s="14"/>
    </row>
    <row r="234" spans="14:28">
      <c r="N234" s="14"/>
      <c r="V234" s="15"/>
      <c r="W234" s="15"/>
      <c r="X234" s="15"/>
      <c r="Y234" s="14"/>
      <c r="Z234" s="14"/>
      <c r="AA234" s="14"/>
      <c r="AB234" s="14"/>
    </row>
    <row r="235" spans="14:28">
      <c r="N235" s="14"/>
      <c r="V235" s="15"/>
      <c r="W235" s="15"/>
      <c r="X235" s="15"/>
      <c r="Y235" s="14"/>
      <c r="Z235" s="14"/>
      <c r="AA235" s="14"/>
      <c r="AB235" s="14"/>
    </row>
    <row r="236" spans="14:28">
      <c r="N236" s="14"/>
      <c r="V236" s="15"/>
      <c r="W236" s="15"/>
      <c r="X236" s="15"/>
      <c r="Y236" s="14"/>
      <c r="Z236" s="14"/>
      <c r="AA236" s="14"/>
      <c r="AB236" s="14"/>
    </row>
    <row r="237" spans="14:28">
      <c r="N237" s="14"/>
      <c r="V237" s="15"/>
      <c r="W237" s="15"/>
      <c r="X237" s="15"/>
      <c r="Y237" s="14"/>
      <c r="Z237" s="14"/>
      <c r="AA237" s="14"/>
      <c r="AB237" s="14"/>
    </row>
    <row r="238" spans="14:28">
      <c r="N238" s="14"/>
      <c r="V238" s="15"/>
      <c r="W238" s="15"/>
      <c r="X238" s="15"/>
      <c r="Y238" s="14"/>
      <c r="Z238" s="14"/>
      <c r="AA238" s="14"/>
      <c r="AB238" s="14"/>
    </row>
    <row r="239" spans="14:28">
      <c r="N239" s="14"/>
      <c r="V239" s="15"/>
      <c r="W239" s="15"/>
      <c r="X239" s="15"/>
      <c r="Y239" s="14"/>
      <c r="Z239" s="14"/>
      <c r="AA239" s="14"/>
      <c r="AB239" s="14"/>
    </row>
    <row r="240" spans="14:28">
      <c r="N240" s="14"/>
      <c r="V240" s="15"/>
      <c r="W240" s="15"/>
      <c r="X240" s="15"/>
      <c r="Y240" s="14"/>
      <c r="Z240" s="14"/>
      <c r="AA240" s="14"/>
      <c r="AB240" s="14"/>
    </row>
    <row r="241" spans="14:28">
      <c r="N241" s="14"/>
      <c r="V241" s="15"/>
      <c r="W241" s="15"/>
      <c r="X241" s="15"/>
      <c r="Y241" s="14"/>
      <c r="Z241" s="14"/>
      <c r="AA241" s="14"/>
      <c r="AB241" s="14"/>
    </row>
    <row r="242" spans="14:28">
      <c r="N242" s="14"/>
      <c r="V242" s="15"/>
      <c r="W242" s="15"/>
      <c r="X242" s="15"/>
      <c r="Y242" s="14"/>
      <c r="Z242" s="14"/>
      <c r="AA242" s="14"/>
      <c r="AB242" s="14"/>
    </row>
    <row r="243" spans="14:28">
      <c r="N243" s="14"/>
      <c r="V243" s="15"/>
      <c r="W243" s="15"/>
      <c r="X243" s="15"/>
      <c r="Y243" s="14"/>
      <c r="Z243" s="14"/>
      <c r="AA243" s="14"/>
      <c r="AB243" s="14"/>
    </row>
    <row r="244" spans="14:28">
      <c r="N244" s="14"/>
      <c r="V244" s="15"/>
      <c r="W244" s="15"/>
      <c r="X244" s="15"/>
      <c r="Y244" s="14"/>
      <c r="Z244" s="14"/>
      <c r="AA244" s="14"/>
      <c r="AB244" s="14"/>
    </row>
    <row r="245" spans="14:28">
      <c r="N245" s="14"/>
      <c r="V245" s="15"/>
      <c r="W245" s="15"/>
      <c r="X245" s="15"/>
      <c r="Y245" s="14"/>
      <c r="Z245" s="14"/>
      <c r="AA245" s="14"/>
      <c r="AB245" s="14"/>
    </row>
    <row r="246" spans="14:28">
      <c r="N246" s="14"/>
      <c r="V246" s="15"/>
      <c r="W246" s="15"/>
      <c r="X246" s="15"/>
      <c r="Y246" s="14"/>
      <c r="Z246" s="14"/>
      <c r="AA246" s="14"/>
      <c r="AB246" s="14"/>
    </row>
    <row r="247" spans="14:28">
      <c r="N247" s="14"/>
      <c r="V247" s="15"/>
      <c r="W247" s="15"/>
      <c r="X247" s="15"/>
      <c r="Y247" s="14"/>
      <c r="Z247" s="14"/>
      <c r="AA247" s="14"/>
      <c r="AB247" s="14"/>
    </row>
    <row r="248" spans="14:28">
      <c r="N248" s="14"/>
      <c r="V248" s="15"/>
      <c r="W248" s="15"/>
      <c r="X248" s="15"/>
      <c r="Y248" s="14"/>
      <c r="Z248" s="14"/>
      <c r="AA248" s="14"/>
      <c r="AB248" s="14"/>
    </row>
    <row r="249" spans="14:28">
      <c r="N249" s="14"/>
      <c r="V249" s="15"/>
      <c r="W249" s="15"/>
      <c r="X249" s="15"/>
      <c r="Y249" s="14"/>
      <c r="Z249" s="14"/>
      <c r="AA249" s="14"/>
      <c r="AB249" s="14"/>
    </row>
    <row r="250" spans="14:28">
      <c r="N250" s="14"/>
      <c r="V250" s="15"/>
      <c r="W250" s="15"/>
      <c r="X250" s="15"/>
      <c r="Y250" s="14"/>
      <c r="Z250" s="14"/>
      <c r="AA250" s="14"/>
      <c r="AB250" s="14"/>
    </row>
    <row r="251" spans="14:28">
      <c r="N251" s="14"/>
      <c r="V251" s="15"/>
      <c r="W251" s="15"/>
      <c r="X251" s="15"/>
      <c r="Y251" s="14"/>
      <c r="Z251" s="14"/>
      <c r="AA251" s="14"/>
      <c r="AB251" s="14"/>
    </row>
    <row r="252" spans="14:28">
      <c r="N252" s="14"/>
      <c r="V252" s="15"/>
      <c r="W252" s="15"/>
      <c r="X252" s="15"/>
      <c r="Y252" s="14"/>
      <c r="Z252" s="14"/>
      <c r="AA252" s="14"/>
      <c r="AB252" s="14"/>
    </row>
    <row r="253" spans="14:28">
      <c r="N253" s="14"/>
      <c r="V253" s="15"/>
      <c r="W253" s="15"/>
      <c r="X253" s="15"/>
      <c r="Y253" s="14"/>
      <c r="Z253" s="14"/>
      <c r="AA253" s="14"/>
      <c r="AB253" s="14"/>
    </row>
    <row r="254" spans="14:28">
      <c r="N254" s="14"/>
      <c r="V254" s="15"/>
      <c r="W254" s="15"/>
      <c r="X254" s="15"/>
      <c r="Y254" s="14"/>
      <c r="Z254" s="14"/>
      <c r="AA254" s="14"/>
      <c r="AB254" s="14"/>
    </row>
    <row r="255" spans="14:28">
      <c r="N255" s="14"/>
      <c r="V255" s="15"/>
      <c r="W255" s="15"/>
      <c r="X255" s="15"/>
      <c r="Y255" s="14"/>
      <c r="Z255" s="14"/>
      <c r="AA255" s="14"/>
      <c r="AB255" s="14"/>
    </row>
    <row r="256" spans="14:28">
      <c r="N256" s="14"/>
      <c r="V256" s="15"/>
      <c r="W256" s="15"/>
      <c r="X256" s="15"/>
      <c r="Y256" s="14"/>
      <c r="Z256" s="14"/>
      <c r="AA256" s="14"/>
      <c r="AB256" s="14"/>
    </row>
    <row r="257" spans="14:28">
      <c r="N257" s="14"/>
      <c r="V257" s="15"/>
      <c r="W257" s="15"/>
      <c r="X257" s="15"/>
      <c r="Y257" s="14"/>
      <c r="Z257" s="14"/>
      <c r="AA257" s="14"/>
      <c r="AB257" s="14"/>
    </row>
    <row r="258" spans="14:28">
      <c r="N258" s="14"/>
      <c r="V258" s="15"/>
      <c r="W258" s="15"/>
      <c r="X258" s="15"/>
      <c r="Y258" s="14"/>
      <c r="Z258" s="14"/>
      <c r="AA258" s="14"/>
      <c r="AB258" s="14"/>
    </row>
    <row r="259" spans="14:28">
      <c r="N259" s="14"/>
      <c r="V259" s="15"/>
      <c r="W259" s="15"/>
      <c r="X259" s="15"/>
      <c r="Y259" s="14"/>
      <c r="Z259" s="14"/>
      <c r="AA259" s="14"/>
      <c r="AB259" s="14"/>
    </row>
    <row r="260" spans="14:28">
      <c r="N260" s="14"/>
      <c r="V260" s="15"/>
      <c r="W260" s="15"/>
      <c r="X260" s="15"/>
      <c r="Y260" s="14"/>
      <c r="Z260" s="14"/>
      <c r="AA260" s="14"/>
      <c r="AB260" s="14"/>
    </row>
    <row r="261" spans="14:28">
      <c r="N261" s="14"/>
      <c r="V261" s="15"/>
      <c r="W261" s="15"/>
      <c r="X261" s="15"/>
      <c r="Y261" s="14"/>
      <c r="Z261" s="14"/>
      <c r="AA261" s="14"/>
      <c r="AB261" s="14"/>
    </row>
    <row r="262" spans="14:28">
      <c r="N262" s="14"/>
      <c r="V262" s="15"/>
      <c r="W262" s="15"/>
      <c r="X262" s="15"/>
      <c r="Y262" s="14"/>
      <c r="Z262" s="14"/>
      <c r="AA262" s="14"/>
      <c r="AB262" s="14"/>
    </row>
    <row r="263" spans="14:28">
      <c r="N263" s="14"/>
      <c r="V263" s="15"/>
      <c r="W263" s="15"/>
      <c r="X263" s="15"/>
      <c r="Y263" s="14"/>
      <c r="Z263" s="14"/>
      <c r="AA263" s="14"/>
      <c r="AB263" s="14"/>
    </row>
    <row r="264" spans="14:28">
      <c r="N264" s="14"/>
      <c r="V264" s="15"/>
      <c r="W264" s="15"/>
      <c r="X264" s="15"/>
      <c r="Y264" s="14"/>
      <c r="Z264" s="14"/>
      <c r="AA264" s="14"/>
      <c r="AB264" s="14"/>
    </row>
    <row r="265" spans="14:28">
      <c r="N265" s="14"/>
      <c r="V265" s="15"/>
      <c r="W265" s="15"/>
      <c r="X265" s="15"/>
      <c r="Y265" s="14"/>
      <c r="Z265" s="14"/>
      <c r="AA265" s="14"/>
      <c r="AB265" s="14"/>
    </row>
    <row r="266" spans="14:28">
      <c r="N266" s="14"/>
      <c r="V266" s="15"/>
      <c r="W266" s="15"/>
      <c r="X266" s="15"/>
      <c r="Y266" s="14"/>
      <c r="Z266" s="14"/>
      <c r="AA266" s="14"/>
      <c r="AB266" s="14"/>
    </row>
    <row r="267" spans="14:28">
      <c r="N267" s="14"/>
      <c r="V267" s="15"/>
      <c r="W267" s="15"/>
      <c r="X267" s="15"/>
      <c r="Y267" s="14"/>
      <c r="Z267" s="14"/>
      <c r="AA267" s="14"/>
      <c r="AB267" s="14"/>
    </row>
    <row r="268" spans="14:28">
      <c r="N268" s="14"/>
      <c r="V268" s="15"/>
      <c r="W268" s="15"/>
      <c r="X268" s="15"/>
      <c r="Y268" s="14"/>
      <c r="Z268" s="14"/>
      <c r="AA268" s="14"/>
      <c r="AB268" s="14"/>
    </row>
    <row r="269" spans="14:28">
      <c r="N269" s="14"/>
      <c r="V269" s="15"/>
      <c r="W269" s="15"/>
      <c r="X269" s="15"/>
      <c r="Y269" s="14"/>
      <c r="Z269" s="14"/>
      <c r="AA269" s="14"/>
      <c r="AB269" s="14"/>
    </row>
    <row r="270" spans="14:28">
      <c r="N270" s="14"/>
      <c r="V270" s="15"/>
      <c r="W270" s="15"/>
      <c r="X270" s="15"/>
      <c r="Y270" s="14"/>
      <c r="Z270" s="14"/>
      <c r="AA270" s="14"/>
      <c r="AB270" s="14"/>
    </row>
    <row r="271" spans="14:28">
      <c r="N271" s="14"/>
      <c r="V271" s="15"/>
      <c r="W271" s="15"/>
      <c r="X271" s="15"/>
      <c r="Y271" s="14"/>
      <c r="Z271" s="14"/>
      <c r="AA271" s="14"/>
      <c r="AB271" s="14"/>
    </row>
    <row r="272" spans="14:28">
      <c r="N272" s="14"/>
      <c r="V272" s="15"/>
      <c r="W272" s="15"/>
      <c r="X272" s="15"/>
      <c r="Y272" s="14"/>
      <c r="Z272" s="14"/>
      <c r="AA272" s="14"/>
      <c r="AB272" s="14"/>
    </row>
    <row r="273" spans="14:28">
      <c r="N273" s="14"/>
      <c r="V273" s="15"/>
      <c r="W273" s="15"/>
      <c r="X273" s="15"/>
      <c r="Y273" s="14"/>
      <c r="Z273" s="14"/>
      <c r="AA273" s="14"/>
      <c r="AB273" s="14"/>
    </row>
    <row r="274" spans="14:28">
      <c r="N274" s="14"/>
      <c r="V274" s="15"/>
      <c r="W274" s="15"/>
      <c r="X274" s="15"/>
      <c r="Y274" s="14"/>
      <c r="Z274" s="14"/>
      <c r="AA274" s="14"/>
      <c r="AB274" s="14"/>
    </row>
    <row r="275" spans="14:28">
      <c r="N275" s="14"/>
      <c r="V275" s="15"/>
      <c r="W275" s="15"/>
      <c r="X275" s="15"/>
      <c r="Y275" s="14"/>
      <c r="Z275" s="14"/>
      <c r="AA275" s="14"/>
      <c r="AB275" s="14"/>
    </row>
    <row r="276" spans="14:28">
      <c r="N276" s="14"/>
      <c r="V276" s="15"/>
      <c r="W276" s="15"/>
      <c r="X276" s="15"/>
      <c r="Y276" s="14"/>
      <c r="Z276" s="14"/>
      <c r="AA276" s="14"/>
      <c r="AB276" s="14"/>
    </row>
  </sheetData>
  <sheetProtection algorithmName="SHA-512" hashValue="vdYZxgkhA04C6c5e2bT4VcCao6yCmpAY6FbQx6MKvvEfv41ZxWt+JCqjxjC+HlsgbK/kGQRS4LC/vQ+nxcpN6Q==" saltValue="XhgtWaTwTHdiIwZdJYCYjQ==" spinCount="100000" sheet="1" objects="1" scenarios="1"/>
  <mergeCells count="33">
    <mergeCell ref="E13:F13"/>
    <mergeCell ref="E11:F11"/>
    <mergeCell ref="H11:I11"/>
    <mergeCell ref="C13:D13"/>
    <mergeCell ref="H13:I13"/>
    <mergeCell ref="K11:L11"/>
    <mergeCell ref="C6:D6"/>
    <mergeCell ref="C7:D7"/>
    <mergeCell ref="C8:D8"/>
    <mergeCell ref="C9:D9"/>
    <mergeCell ref="C10:D10"/>
    <mergeCell ref="E10:F10"/>
    <mergeCell ref="H10:I10"/>
    <mergeCell ref="K10:L10"/>
    <mergeCell ref="E9:F9"/>
    <mergeCell ref="H9:I9"/>
    <mergeCell ref="C11:D11"/>
    <mergeCell ref="K13:L13"/>
    <mergeCell ref="E12:F12"/>
    <mergeCell ref="B32:M32"/>
    <mergeCell ref="E6:F6"/>
    <mergeCell ref="H6:I6"/>
    <mergeCell ref="K6:L6"/>
    <mergeCell ref="C12:D12"/>
    <mergeCell ref="E7:F7"/>
    <mergeCell ref="H7:I7"/>
    <mergeCell ref="K7:L7"/>
    <mergeCell ref="E8:F8"/>
    <mergeCell ref="H8:I8"/>
    <mergeCell ref="K8:L8"/>
    <mergeCell ref="H12:I12"/>
    <mergeCell ref="K12:L12"/>
    <mergeCell ref="K9:L9"/>
  </mergeCells>
  <printOptions horizontalCentered="1"/>
  <pageMargins left="0.25" right="0.25" top="0.5" bottom="0.5" header="0" footer="0.25"/>
  <pageSetup scale="72" orientation="landscape" horizontalDpi="4000" verticalDpi="4000" r:id="rId1"/>
  <headerFooter>
    <oddFooter>&amp;L&amp;"Helvetica,Regular"&amp;12&amp;K000000© Educe, Inc.&amp;C&amp;"Helvetica,Regular"&amp;12&amp;K000000&amp;P of &amp;N&amp;R&amp;"Calibri,Regular"&amp;K000000&amp;A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Inputs &amp; Historical</vt:lpstr>
      <vt:lpstr>Practice Benchmarking</vt:lpstr>
      <vt:lpstr>Economic Model</vt:lpstr>
      <vt:lpstr>Revenue Analysis</vt:lpstr>
      <vt:lpstr>'Economic Model'!Print_Area</vt:lpstr>
      <vt:lpstr>'Inputs &amp; Historical'!Print_Area</vt:lpstr>
      <vt:lpstr>'Practice Benchmarking'!Print_Area</vt:lpstr>
      <vt:lpstr>'Revenue Analysis'!Print_Area</vt:lpstr>
    </vt:vector>
  </TitlesOfParts>
  <Company>United Capital Financial Advisers,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Jene Hoosier</dc:creator>
  <cp:lastModifiedBy>Jim Koford</cp:lastModifiedBy>
  <cp:lastPrinted>2018-10-29T18:08:12Z</cp:lastPrinted>
  <dcterms:created xsi:type="dcterms:W3CDTF">2013-05-10T16:48:06Z</dcterms:created>
  <dcterms:modified xsi:type="dcterms:W3CDTF">2018-10-29T18:09:58Z</dcterms:modified>
</cp:coreProperties>
</file>