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ropbox\Kitces Core Business Files\Kitces Report\Blog Content\"/>
    </mc:Choice>
  </mc:AlternateContent>
  <bookViews>
    <workbookView xWindow="0" yWindow="0" windowWidth="28800" windowHeight="14220"/>
  </bookViews>
  <sheets>
    <sheet name="SETUP" sheetId="11" r:id="rId1"/>
    <sheet name="fee_schedule_names" sheetId="12" r:id="rId2"/>
    <sheet name="client_info" sheetId="13" r:id="rId3"/>
    <sheet name="feecalcs" sheetId="1" r:id="rId4"/>
    <sheet name="lifeexpectancy" sheetId="2" r:id="rId5"/>
    <sheet name="feesovertime" sheetId="3" r:id="rId6"/>
    <sheet name="newclients" sheetId="6" r:id="rId7"/>
    <sheet name="expenses" sheetId="8" r:id="rId8"/>
    <sheet name="Totals" sheetId="7" r:id="rId9"/>
  </sheets>
  <definedNames>
    <definedName name="_xlnm._FilterDatabase" localSheetId="3" hidden="1">feecalcs!$A$1:$S$80</definedName>
    <definedName name="_xlnm.Print_Area" localSheetId="3">feecalcs!$A$1:$P$77</definedName>
    <definedName name="_xlnm.Print_Titles" localSheetId="3">feecalcs!$1:$1</definedName>
  </definedNames>
  <calcPr calcId="152511" iterate="1" iterateCount="50" iterateDelta="0.01"/>
</workbook>
</file>

<file path=xl/calcChain.xml><?xml version="1.0" encoding="utf-8"?>
<calcChain xmlns="http://schemas.openxmlformats.org/spreadsheetml/2006/main">
  <c r="B4" i="6" l="1"/>
  <c r="B35" i="8" l="1"/>
  <c r="A2" i="1"/>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8" i="3"/>
  <c r="AB1" i="1"/>
  <c r="AA1" i="1"/>
  <c r="Z1" i="1"/>
  <c r="Y1" i="1"/>
  <c r="X1" i="1"/>
  <c r="W1" i="1"/>
  <c r="V1" i="1"/>
  <c r="U1" i="1"/>
  <c r="T1" i="1"/>
  <c r="S1" i="1"/>
  <c r="R1" i="1"/>
  <c r="Q1" i="1"/>
  <c r="P1" i="1"/>
  <c r="O1" i="1"/>
  <c r="N1" i="1"/>
  <c r="M1" i="1"/>
  <c r="L1" i="1"/>
  <c r="K1" i="1"/>
  <c r="J1" i="1"/>
  <c r="F7" i="1"/>
  <c r="F8" i="1"/>
  <c r="F9" i="1"/>
  <c r="D15" i="3" s="1"/>
  <c r="F10" i="1"/>
  <c r="D16" i="3" s="1"/>
  <c r="F11" i="1"/>
  <c r="F12" i="1"/>
  <c r="F13" i="1"/>
  <c r="D19" i="3" s="1"/>
  <c r="F14" i="1"/>
  <c r="D20" i="3" s="1"/>
  <c r="F15" i="1"/>
  <c r="F16" i="1"/>
  <c r="F17" i="1"/>
  <c r="D23" i="3" s="1"/>
  <c r="F18" i="1"/>
  <c r="D24" i="3" s="1"/>
  <c r="F19" i="1"/>
  <c r="F20" i="1"/>
  <c r="F21" i="1"/>
  <c r="F22" i="1"/>
  <c r="D28" i="3" s="1"/>
  <c r="F23" i="1"/>
  <c r="F24" i="1"/>
  <c r="F25" i="1"/>
  <c r="D31" i="3" s="1"/>
  <c r="F26" i="1"/>
  <c r="D32" i="3" s="1"/>
  <c r="F27" i="1"/>
  <c r="F28" i="1"/>
  <c r="F29" i="1"/>
  <c r="D35" i="3" s="1"/>
  <c r="F30" i="1"/>
  <c r="D36" i="3" s="1"/>
  <c r="F31" i="1"/>
  <c r="F32" i="1"/>
  <c r="F33" i="1"/>
  <c r="D39" i="3" s="1"/>
  <c r="F34" i="1"/>
  <c r="D40" i="3" s="1"/>
  <c r="F35" i="1"/>
  <c r="F36" i="1"/>
  <c r="F37" i="1"/>
  <c r="D43" i="3" s="1"/>
  <c r="F38" i="1"/>
  <c r="D44" i="3" s="1"/>
  <c r="F39" i="1"/>
  <c r="F40" i="1"/>
  <c r="F41" i="1"/>
  <c r="D47" i="3" s="1"/>
  <c r="F42" i="1"/>
  <c r="D48" i="3" s="1"/>
  <c r="F43" i="1"/>
  <c r="F44" i="1"/>
  <c r="F45" i="1"/>
  <c r="D51" i="3" s="1"/>
  <c r="F46" i="1"/>
  <c r="D52" i="3" s="1"/>
  <c r="F47" i="1"/>
  <c r="F48" i="1"/>
  <c r="F49" i="1"/>
  <c r="F50" i="1"/>
  <c r="D56" i="3" s="1"/>
  <c r="F51" i="1"/>
  <c r="F52" i="1"/>
  <c r="F53" i="1"/>
  <c r="D59" i="3" s="1"/>
  <c r="F54" i="1"/>
  <c r="D60" i="3" s="1"/>
  <c r="F55" i="1"/>
  <c r="F56" i="1"/>
  <c r="F57" i="1"/>
  <c r="D63" i="3" s="1"/>
  <c r="F58" i="1"/>
  <c r="D64" i="3" s="1"/>
  <c r="F59" i="1"/>
  <c r="F60" i="1"/>
  <c r="F61" i="1"/>
  <c r="D67" i="3" s="1"/>
  <c r="F62" i="1"/>
  <c r="D68" i="3" s="1"/>
  <c r="F63" i="1"/>
  <c r="F64" i="1"/>
  <c r="F65" i="1"/>
  <c r="D71" i="3" s="1"/>
  <c r="F66" i="1"/>
  <c r="D72" i="3" s="1"/>
  <c r="F67" i="1"/>
  <c r="F68" i="1"/>
  <c r="F69" i="1"/>
  <c r="D75" i="3" s="1"/>
  <c r="F70" i="1"/>
  <c r="D76" i="3" s="1"/>
  <c r="F71" i="1"/>
  <c r="F72" i="1"/>
  <c r="F73" i="1"/>
  <c r="D79" i="3" s="1"/>
  <c r="F74" i="1"/>
  <c r="D80" i="3" s="1"/>
  <c r="F75" i="1"/>
  <c r="F76" i="1"/>
  <c r="F77" i="1"/>
  <c r="D83" i="3" s="1"/>
  <c r="F78" i="1"/>
  <c r="D84" i="3" s="1"/>
  <c r="F79" i="1"/>
  <c r="F80" i="1"/>
  <c r="F81" i="1"/>
  <c r="D87" i="3" s="1"/>
  <c r="F82" i="1"/>
  <c r="D88" i="3" s="1"/>
  <c r="F83" i="1"/>
  <c r="F84" i="1"/>
  <c r="F85" i="1"/>
  <c r="F86" i="1"/>
  <c r="D92" i="3" s="1"/>
  <c r="F87" i="1"/>
  <c r="F88" i="1"/>
  <c r="F89" i="1"/>
  <c r="D95" i="3" s="1"/>
  <c r="F90" i="1"/>
  <c r="D96" i="3" s="1"/>
  <c r="F91" i="1"/>
  <c r="F92" i="1"/>
  <c r="F93" i="1"/>
  <c r="D99" i="3" s="1"/>
  <c r="F94" i="1"/>
  <c r="D100" i="3" s="1"/>
  <c r="F95" i="1"/>
  <c r="F96" i="1"/>
  <c r="F97" i="1"/>
  <c r="D103" i="3" s="1"/>
  <c r="F98" i="1"/>
  <c r="D104" i="3" s="1"/>
  <c r="F99" i="1"/>
  <c r="F100" i="1"/>
  <c r="F101" i="1"/>
  <c r="D107" i="3" s="1"/>
  <c r="F3" i="1"/>
  <c r="D9" i="3" s="1"/>
  <c r="F4" i="1"/>
  <c r="F5" i="1"/>
  <c r="F6" i="1"/>
  <c r="F2" i="1"/>
  <c r="D8" i="3" s="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3" i="1"/>
  <c r="E4" i="1"/>
  <c r="G4" i="1" s="1"/>
  <c r="E5" i="1"/>
  <c r="E6" i="1"/>
  <c r="E2"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6" i="1"/>
  <c r="D7" i="1"/>
  <c r="D3" i="1"/>
  <c r="D4" i="1"/>
  <c r="D5" i="1"/>
  <c r="D2" i="1"/>
  <c r="C23" i="1"/>
  <c r="C31" i="1"/>
  <c r="C32" i="1"/>
  <c r="C47" i="1"/>
  <c r="C60" i="1"/>
  <c r="C87" i="1"/>
  <c r="C7" i="1"/>
  <c r="B7" i="1"/>
  <c r="B8" i="1"/>
  <c r="C8" i="1" s="1"/>
  <c r="B9" i="1"/>
  <c r="C9" i="1" s="1"/>
  <c r="B10" i="1"/>
  <c r="C10" i="1" s="1"/>
  <c r="B11" i="1"/>
  <c r="C11" i="1" s="1"/>
  <c r="B12" i="1"/>
  <c r="C12" i="1" s="1"/>
  <c r="B13" i="1"/>
  <c r="C13" i="1" s="1"/>
  <c r="B14" i="1"/>
  <c r="C14" i="1" s="1"/>
  <c r="B15" i="1"/>
  <c r="C15" i="1" s="1"/>
  <c r="B16" i="1"/>
  <c r="C16" i="1" s="1"/>
  <c r="B17" i="1"/>
  <c r="C17" i="1" s="1"/>
  <c r="B18" i="1"/>
  <c r="C18" i="1" s="1"/>
  <c r="B19" i="1"/>
  <c r="C19" i="1" s="1"/>
  <c r="B20" i="1"/>
  <c r="C20" i="1" s="1"/>
  <c r="B21" i="1"/>
  <c r="C21" i="1" s="1"/>
  <c r="B22" i="1"/>
  <c r="C22" i="1" s="1"/>
  <c r="B23" i="1"/>
  <c r="B24" i="1"/>
  <c r="C24" i="1" s="1"/>
  <c r="B25" i="1"/>
  <c r="C25" i="1" s="1"/>
  <c r="B26" i="1"/>
  <c r="C26" i="1" s="1"/>
  <c r="B27" i="1"/>
  <c r="C27" i="1" s="1"/>
  <c r="B28" i="1"/>
  <c r="C28" i="1" s="1"/>
  <c r="B29" i="1"/>
  <c r="C29" i="1" s="1"/>
  <c r="B30" i="1"/>
  <c r="C30" i="1" s="1"/>
  <c r="B31" i="1"/>
  <c r="B32" i="1"/>
  <c r="B33" i="1"/>
  <c r="C33" i="1" s="1"/>
  <c r="B34" i="1"/>
  <c r="C34" i="1" s="1"/>
  <c r="B35" i="1"/>
  <c r="C35" i="1" s="1"/>
  <c r="B36" i="1"/>
  <c r="C36" i="1" s="1"/>
  <c r="B37" i="1"/>
  <c r="C37" i="1" s="1"/>
  <c r="B38" i="1"/>
  <c r="C38" i="1" s="1"/>
  <c r="B39" i="1"/>
  <c r="C39" i="1" s="1"/>
  <c r="B40" i="1"/>
  <c r="C40" i="1" s="1"/>
  <c r="B41" i="1"/>
  <c r="C41" i="1" s="1"/>
  <c r="B42" i="1"/>
  <c r="C42" i="1" s="1"/>
  <c r="B43" i="1"/>
  <c r="C43" i="1" s="1"/>
  <c r="B44" i="1"/>
  <c r="C44" i="1" s="1"/>
  <c r="B45" i="1"/>
  <c r="C45" i="1" s="1"/>
  <c r="B46" i="1"/>
  <c r="C46" i="1" s="1"/>
  <c r="B47" i="1"/>
  <c r="B48" i="1"/>
  <c r="C48" i="1" s="1"/>
  <c r="B49" i="1"/>
  <c r="C49" i="1" s="1"/>
  <c r="B50" i="1"/>
  <c r="C50" i="1" s="1"/>
  <c r="B51" i="1"/>
  <c r="C51" i="1" s="1"/>
  <c r="B52" i="1"/>
  <c r="C52" i="1" s="1"/>
  <c r="B53" i="1"/>
  <c r="C53" i="1" s="1"/>
  <c r="B54" i="1"/>
  <c r="C54" i="1" s="1"/>
  <c r="B55" i="1"/>
  <c r="C55" i="1" s="1"/>
  <c r="B56" i="1"/>
  <c r="C56" i="1" s="1"/>
  <c r="B57" i="1"/>
  <c r="C57" i="1" s="1"/>
  <c r="B58" i="1"/>
  <c r="C58" i="1" s="1"/>
  <c r="B59" i="1"/>
  <c r="C59" i="1" s="1"/>
  <c r="B60" i="1"/>
  <c r="B61" i="1"/>
  <c r="C61" i="1" s="1"/>
  <c r="B62" i="1"/>
  <c r="C62" i="1" s="1"/>
  <c r="B63" i="1"/>
  <c r="C63" i="1" s="1"/>
  <c r="B64" i="1"/>
  <c r="C64" i="1" s="1"/>
  <c r="B65" i="1"/>
  <c r="C65" i="1" s="1"/>
  <c r="B66" i="1"/>
  <c r="C66" i="1" s="1"/>
  <c r="B67" i="1"/>
  <c r="C67" i="1" s="1"/>
  <c r="B68" i="1"/>
  <c r="C68" i="1" s="1"/>
  <c r="B69" i="1"/>
  <c r="C69" i="1" s="1"/>
  <c r="B70" i="1"/>
  <c r="C70" i="1" s="1"/>
  <c r="B71" i="1"/>
  <c r="C71" i="1" s="1"/>
  <c r="B72" i="1"/>
  <c r="C72" i="1" s="1"/>
  <c r="B73" i="1"/>
  <c r="C73" i="1" s="1"/>
  <c r="B74" i="1"/>
  <c r="C74" i="1" s="1"/>
  <c r="B75" i="1"/>
  <c r="C75" i="1" s="1"/>
  <c r="B76" i="1"/>
  <c r="C76" i="1" s="1"/>
  <c r="B77" i="1"/>
  <c r="C77" i="1" s="1"/>
  <c r="B78" i="1"/>
  <c r="C78" i="1" s="1"/>
  <c r="B79" i="1"/>
  <c r="C79" i="1" s="1"/>
  <c r="B80" i="1"/>
  <c r="C80" i="1" s="1"/>
  <c r="B81" i="1"/>
  <c r="C81" i="1" s="1"/>
  <c r="B82" i="1"/>
  <c r="C82" i="1" s="1"/>
  <c r="B83" i="1"/>
  <c r="C83" i="1" s="1"/>
  <c r="B84" i="1"/>
  <c r="C84" i="1" s="1"/>
  <c r="B85" i="1"/>
  <c r="C85" i="1" s="1"/>
  <c r="B86" i="1"/>
  <c r="C86" i="1" s="1"/>
  <c r="B87" i="1"/>
  <c r="B88" i="1"/>
  <c r="C88" i="1" s="1"/>
  <c r="B89" i="1"/>
  <c r="C89" i="1" s="1"/>
  <c r="B90" i="1"/>
  <c r="C90" i="1" s="1"/>
  <c r="B91" i="1"/>
  <c r="C91" i="1" s="1"/>
  <c r="B92" i="1"/>
  <c r="C92" i="1" s="1"/>
  <c r="B93" i="1"/>
  <c r="C93" i="1" s="1"/>
  <c r="B94" i="1"/>
  <c r="C94" i="1" s="1"/>
  <c r="B95" i="1"/>
  <c r="C95" i="1" s="1"/>
  <c r="B96" i="1"/>
  <c r="C96" i="1" s="1"/>
  <c r="B97" i="1"/>
  <c r="C97" i="1" s="1"/>
  <c r="B98" i="1"/>
  <c r="C98" i="1" s="1"/>
  <c r="B99" i="1"/>
  <c r="C99" i="1" s="1"/>
  <c r="B100" i="1"/>
  <c r="C100" i="1" s="1"/>
  <c r="B101" i="1"/>
  <c r="C101" i="1" s="1"/>
  <c r="B3" i="1"/>
  <c r="C3" i="1" s="1"/>
  <c r="B4" i="1"/>
  <c r="C4" i="1" s="1"/>
  <c r="B5" i="1"/>
  <c r="C5" i="1" s="1"/>
  <c r="B6" i="1"/>
  <c r="C6" i="1" s="1"/>
  <c r="B2" i="1"/>
  <c r="C2" i="1" s="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D10" i="3"/>
  <c r="D11" i="3"/>
  <c r="D12" i="3"/>
  <c r="D13" i="3"/>
  <c r="D14" i="3"/>
  <c r="D17" i="3"/>
  <c r="D18" i="3"/>
  <c r="D21" i="3"/>
  <c r="D22" i="3"/>
  <c r="D25" i="3"/>
  <c r="D26" i="3"/>
  <c r="D27" i="3"/>
  <c r="D29" i="3"/>
  <c r="D30" i="3"/>
  <c r="D33" i="3"/>
  <c r="D34" i="3"/>
  <c r="D37" i="3"/>
  <c r="D38" i="3"/>
  <c r="D41" i="3"/>
  <c r="D42" i="3"/>
  <c r="D45" i="3"/>
  <c r="D46" i="3"/>
  <c r="D49" i="3"/>
  <c r="D50" i="3"/>
  <c r="D53" i="3"/>
  <c r="D54" i="3"/>
  <c r="D55" i="3"/>
  <c r="D57" i="3"/>
  <c r="D58" i="3"/>
  <c r="D61" i="3"/>
  <c r="D62" i="3"/>
  <c r="D65" i="3"/>
  <c r="D66" i="3"/>
  <c r="D69" i="3"/>
  <c r="D70" i="3"/>
  <c r="D73" i="3"/>
  <c r="D74" i="3"/>
  <c r="D77" i="3"/>
  <c r="D78" i="3"/>
  <c r="D81" i="3"/>
  <c r="D82" i="3"/>
  <c r="D85" i="3"/>
  <c r="D86" i="3"/>
  <c r="D89" i="3"/>
  <c r="D90" i="3"/>
  <c r="D91" i="3"/>
  <c r="D93" i="3"/>
  <c r="D94" i="3"/>
  <c r="D97" i="3"/>
  <c r="D98" i="3"/>
  <c r="D101" i="3"/>
  <c r="D102" i="3"/>
  <c r="D105" i="3"/>
  <c r="D106"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B10" i="6" l="1"/>
  <c r="B5" i="6"/>
  <c r="B15" i="6" s="1"/>
  <c r="E15" i="6" s="1"/>
  <c r="C15" i="6"/>
  <c r="H12" i="3"/>
  <c r="H13" i="3"/>
  <c r="H14"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8" i="3"/>
  <c r="H9" i="3"/>
  <c r="H10" i="3"/>
  <c r="H11" i="3"/>
  <c r="H15" i="3"/>
  <c r="H16" i="3"/>
  <c r="E10" i="3"/>
  <c r="AE10" i="3" s="1"/>
  <c r="E156" i="3"/>
  <c r="AE156" i="3" s="1"/>
  <c r="E261" i="3"/>
  <c r="AE261" i="3" s="1"/>
  <c r="E267" i="3"/>
  <c r="AE267" i="3" s="1"/>
  <c r="J9" i="3"/>
  <c r="K9" i="3" s="1"/>
  <c r="L9" i="3" s="1"/>
  <c r="M9" i="3" s="1"/>
  <c r="N9" i="3" s="1"/>
  <c r="O9" i="3" s="1"/>
  <c r="P9" i="3" s="1"/>
  <c r="Q9" i="3" s="1"/>
  <c r="R9" i="3" s="1"/>
  <c r="S9" i="3" s="1"/>
  <c r="T9" i="3" s="1"/>
  <c r="U9" i="3" s="1"/>
  <c r="V9" i="3" s="1"/>
  <c r="W9" i="3" s="1"/>
  <c r="X9" i="3" s="1"/>
  <c r="Y9" i="3" s="1"/>
  <c r="Z9" i="3" s="1"/>
  <c r="AA9" i="3" s="1"/>
  <c r="AB9" i="3" s="1"/>
  <c r="AC9" i="3" s="1"/>
  <c r="J10" i="3"/>
  <c r="K10" i="3" s="1"/>
  <c r="L10" i="3" s="1"/>
  <c r="M10" i="3" s="1"/>
  <c r="N10" i="3" s="1"/>
  <c r="O10" i="3" s="1"/>
  <c r="P10" i="3" s="1"/>
  <c r="Q10" i="3" s="1"/>
  <c r="R10" i="3" s="1"/>
  <c r="S10" i="3" s="1"/>
  <c r="T10" i="3" s="1"/>
  <c r="U10" i="3" s="1"/>
  <c r="V10" i="3" s="1"/>
  <c r="W10" i="3" s="1"/>
  <c r="X10" i="3" s="1"/>
  <c r="Y10" i="3" s="1"/>
  <c r="Z10" i="3" s="1"/>
  <c r="AA10" i="3" s="1"/>
  <c r="AB10" i="3" s="1"/>
  <c r="AC10" i="3" s="1"/>
  <c r="J11" i="3"/>
  <c r="K11" i="3" s="1"/>
  <c r="L11" i="3" s="1"/>
  <c r="M11" i="3" s="1"/>
  <c r="N11" i="3" s="1"/>
  <c r="O11" i="3" s="1"/>
  <c r="P11" i="3" s="1"/>
  <c r="Q11" i="3" s="1"/>
  <c r="R11" i="3" s="1"/>
  <c r="S11" i="3" s="1"/>
  <c r="T11" i="3" s="1"/>
  <c r="U11" i="3" s="1"/>
  <c r="V11" i="3" s="1"/>
  <c r="W11" i="3" s="1"/>
  <c r="X11" i="3" s="1"/>
  <c r="Y11" i="3" s="1"/>
  <c r="Z11" i="3" s="1"/>
  <c r="AA11" i="3" s="1"/>
  <c r="AB11" i="3" s="1"/>
  <c r="AC11" i="3" s="1"/>
  <c r="J12" i="3"/>
  <c r="K12" i="3" s="1"/>
  <c r="L12" i="3" s="1"/>
  <c r="M12" i="3" s="1"/>
  <c r="N12" i="3" s="1"/>
  <c r="O12" i="3" s="1"/>
  <c r="P12" i="3" s="1"/>
  <c r="Q12" i="3" s="1"/>
  <c r="R12" i="3" s="1"/>
  <c r="S12" i="3" s="1"/>
  <c r="T12" i="3" s="1"/>
  <c r="U12" i="3" s="1"/>
  <c r="V12" i="3" s="1"/>
  <c r="W12" i="3" s="1"/>
  <c r="X12" i="3" s="1"/>
  <c r="Y12" i="3" s="1"/>
  <c r="Z12" i="3" s="1"/>
  <c r="AA12" i="3" s="1"/>
  <c r="AB12" i="3" s="1"/>
  <c r="AC12" i="3" s="1"/>
  <c r="J13" i="3"/>
  <c r="K13" i="3" s="1"/>
  <c r="L13" i="3" s="1"/>
  <c r="M13" i="3" s="1"/>
  <c r="N13" i="3" s="1"/>
  <c r="O13" i="3" s="1"/>
  <c r="P13" i="3" s="1"/>
  <c r="Q13" i="3" s="1"/>
  <c r="R13" i="3" s="1"/>
  <c r="S13" i="3" s="1"/>
  <c r="T13" i="3" s="1"/>
  <c r="U13" i="3" s="1"/>
  <c r="V13" i="3" s="1"/>
  <c r="W13" i="3" s="1"/>
  <c r="X13" i="3" s="1"/>
  <c r="Y13" i="3" s="1"/>
  <c r="Z13" i="3" s="1"/>
  <c r="AA13" i="3" s="1"/>
  <c r="AB13" i="3" s="1"/>
  <c r="AC13" i="3" s="1"/>
  <c r="J14" i="3"/>
  <c r="K14" i="3" s="1"/>
  <c r="L14" i="3" s="1"/>
  <c r="M14" i="3" s="1"/>
  <c r="N14" i="3" s="1"/>
  <c r="O14" i="3" s="1"/>
  <c r="P14" i="3" s="1"/>
  <c r="Q14" i="3" s="1"/>
  <c r="R14" i="3" s="1"/>
  <c r="S14" i="3" s="1"/>
  <c r="T14" i="3" s="1"/>
  <c r="U14" i="3" s="1"/>
  <c r="V14" i="3" s="1"/>
  <c r="W14" i="3" s="1"/>
  <c r="X14" i="3" s="1"/>
  <c r="Y14" i="3" s="1"/>
  <c r="Z14" i="3" s="1"/>
  <c r="AA14" i="3" s="1"/>
  <c r="AB14" i="3" s="1"/>
  <c r="AC14" i="3" s="1"/>
  <c r="J15" i="3"/>
  <c r="K15" i="3" s="1"/>
  <c r="L15" i="3" s="1"/>
  <c r="M15" i="3" s="1"/>
  <c r="N15" i="3" s="1"/>
  <c r="O15" i="3" s="1"/>
  <c r="P15" i="3" s="1"/>
  <c r="Q15" i="3" s="1"/>
  <c r="R15" i="3" s="1"/>
  <c r="S15" i="3" s="1"/>
  <c r="T15" i="3" s="1"/>
  <c r="U15" i="3" s="1"/>
  <c r="V15" i="3" s="1"/>
  <c r="W15" i="3" s="1"/>
  <c r="X15" i="3" s="1"/>
  <c r="Y15" i="3" s="1"/>
  <c r="Z15" i="3" s="1"/>
  <c r="AA15" i="3" s="1"/>
  <c r="AB15" i="3" s="1"/>
  <c r="AC15" i="3" s="1"/>
  <c r="J16" i="3"/>
  <c r="K16" i="3" s="1"/>
  <c r="L16" i="3" s="1"/>
  <c r="M16" i="3" s="1"/>
  <c r="N16" i="3" s="1"/>
  <c r="O16" i="3" s="1"/>
  <c r="P16" i="3" s="1"/>
  <c r="Q16" i="3" s="1"/>
  <c r="R16" i="3" s="1"/>
  <c r="S16" i="3" s="1"/>
  <c r="T16" i="3" s="1"/>
  <c r="U16" i="3" s="1"/>
  <c r="V16" i="3" s="1"/>
  <c r="W16" i="3" s="1"/>
  <c r="X16" i="3" s="1"/>
  <c r="Y16" i="3" s="1"/>
  <c r="Z16" i="3" s="1"/>
  <c r="AA16" i="3" s="1"/>
  <c r="AB16" i="3" s="1"/>
  <c r="AC16" i="3" s="1"/>
  <c r="J17" i="3"/>
  <c r="K17" i="3" s="1"/>
  <c r="L17" i="3" s="1"/>
  <c r="M17" i="3" s="1"/>
  <c r="N17" i="3" s="1"/>
  <c r="O17" i="3" s="1"/>
  <c r="P17" i="3" s="1"/>
  <c r="Q17" i="3" s="1"/>
  <c r="R17" i="3" s="1"/>
  <c r="S17" i="3" s="1"/>
  <c r="T17" i="3" s="1"/>
  <c r="U17" i="3" s="1"/>
  <c r="V17" i="3" s="1"/>
  <c r="W17" i="3" s="1"/>
  <c r="X17" i="3" s="1"/>
  <c r="Y17" i="3" s="1"/>
  <c r="Z17" i="3" s="1"/>
  <c r="AA17" i="3" s="1"/>
  <c r="AB17" i="3" s="1"/>
  <c r="AC17" i="3" s="1"/>
  <c r="J19" i="3"/>
  <c r="K19" i="3" s="1"/>
  <c r="L19" i="3" s="1"/>
  <c r="M19" i="3" s="1"/>
  <c r="N19" i="3" s="1"/>
  <c r="O19" i="3" s="1"/>
  <c r="P19" i="3" s="1"/>
  <c r="Q19" i="3" s="1"/>
  <c r="R19" i="3" s="1"/>
  <c r="S19" i="3" s="1"/>
  <c r="T19" i="3" s="1"/>
  <c r="U19" i="3" s="1"/>
  <c r="V19" i="3" s="1"/>
  <c r="W19" i="3" s="1"/>
  <c r="X19" i="3" s="1"/>
  <c r="Y19" i="3" s="1"/>
  <c r="Z19" i="3" s="1"/>
  <c r="AA19" i="3" s="1"/>
  <c r="AB19" i="3" s="1"/>
  <c r="AC19" i="3" s="1"/>
  <c r="J21" i="3"/>
  <c r="K21" i="3" s="1"/>
  <c r="L21" i="3" s="1"/>
  <c r="M21" i="3" s="1"/>
  <c r="N21" i="3" s="1"/>
  <c r="O21" i="3" s="1"/>
  <c r="P21" i="3" s="1"/>
  <c r="Q21" i="3" s="1"/>
  <c r="R21" i="3" s="1"/>
  <c r="S21" i="3" s="1"/>
  <c r="T21" i="3" s="1"/>
  <c r="U21" i="3" s="1"/>
  <c r="V21" i="3" s="1"/>
  <c r="W21" i="3" s="1"/>
  <c r="X21" i="3" s="1"/>
  <c r="Y21" i="3" s="1"/>
  <c r="Z21" i="3" s="1"/>
  <c r="AA21" i="3" s="1"/>
  <c r="AB21" i="3" s="1"/>
  <c r="AC21" i="3" s="1"/>
  <c r="J22" i="3"/>
  <c r="K22" i="3" s="1"/>
  <c r="L22" i="3" s="1"/>
  <c r="M22" i="3" s="1"/>
  <c r="N22" i="3" s="1"/>
  <c r="O22" i="3" s="1"/>
  <c r="P22" i="3" s="1"/>
  <c r="Q22" i="3" s="1"/>
  <c r="R22" i="3" s="1"/>
  <c r="S22" i="3" s="1"/>
  <c r="T22" i="3" s="1"/>
  <c r="U22" i="3" s="1"/>
  <c r="V22" i="3" s="1"/>
  <c r="W22" i="3" s="1"/>
  <c r="X22" i="3" s="1"/>
  <c r="Y22" i="3" s="1"/>
  <c r="Z22" i="3" s="1"/>
  <c r="AA22" i="3" s="1"/>
  <c r="AB22" i="3" s="1"/>
  <c r="AC22" i="3" s="1"/>
  <c r="J23" i="3"/>
  <c r="K23" i="3" s="1"/>
  <c r="L23" i="3" s="1"/>
  <c r="M23" i="3" s="1"/>
  <c r="N23" i="3" s="1"/>
  <c r="O23" i="3" s="1"/>
  <c r="P23" i="3" s="1"/>
  <c r="Q23" i="3" s="1"/>
  <c r="R23" i="3" s="1"/>
  <c r="S23" i="3" s="1"/>
  <c r="T23" i="3" s="1"/>
  <c r="U23" i="3" s="1"/>
  <c r="V23" i="3" s="1"/>
  <c r="W23" i="3" s="1"/>
  <c r="X23" i="3" s="1"/>
  <c r="Y23" i="3" s="1"/>
  <c r="Z23" i="3" s="1"/>
  <c r="AA23" i="3" s="1"/>
  <c r="AB23" i="3" s="1"/>
  <c r="AC23" i="3" s="1"/>
  <c r="J24" i="3"/>
  <c r="K24" i="3" s="1"/>
  <c r="L24" i="3" s="1"/>
  <c r="M24" i="3" s="1"/>
  <c r="N24" i="3" s="1"/>
  <c r="O24" i="3" s="1"/>
  <c r="P24" i="3" s="1"/>
  <c r="Q24" i="3" s="1"/>
  <c r="R24" i="3" s="1"/>
  <c r="S24" i="3" s="1"/>
  <c r="T24" i="3" s="1"/>
  <c r="U24" i="3" s="1"/>
  <c r="V24" i="3" s="1"/>
  <c r="W24" i="3" s="1"/>
  <c r="X24" i="3" s="1"/>
  <c r="Y24" i="3" s="1"/>
  <c r="Z24" i="3" s="1"/>
  <c r="AA24" i="3" s="1"/>
  <c r="AB24" i="3" s="1"/>
  <c r="AC24" i="3" s="1"/>
  <c r="J26" i="3"/>
  <c r="K26" i="3" s="1"/>
  <c r="L26" i="3" s="1"/>
  <c r="M26" i="3" s="1"/>
  <c r="N26" i="3" s="1"/>
  <c r="O26" i="3" s="1"/>
  <c r="P26" i="3" s="1"/>
  <c r="Q26" i="3" s="1"/>
  <c r="R26" i="3" s="1"/>
  <c r="S26" i="3" s="1"/>
  <c r="T26" i="3" s="1"/>
  <c r="U26" i="3" s="1"/>
  <c r="V26" i="3" s="1"/>
  <c r="W26" i="3" s="1"/>
  <c r="X26" i="3" s="1"/>
  <c r="Y26" i="3" s="1"/>
  <c r="Z26" i="3" s="1"/>
  <c r="AA26" i="3" s="1"/>
  <c r="AB26" i="3" s="1"/>
  <c r="AC26" i="3" s="1"/>
  <c r="J28" i="3"/>
  <c r="K28" i="3" s="1"/>
  <c r="L28" i="3" s="1"/>
  <c r="M28" i="3" s="1"/>
  <c r="N28" i="3" s="1"/>
  <c r="O28" i="3" s="1"/>
  <c r="P28" i="3" s="1"/>
  <c r="Q28" i="3" s="1"/>
  <c r="R28" i="3" s="1"/>
  <c r="S28" i="3" s="1"/>
  <c r="T28" i="3" s="1"/>
  <c r="U28" i="3" s="1"/>
  <c r="V28" i="3" s="1"/>
  <c r="W28" i="3" s="1"/>
  <c r="X28" i="3" s="1"/>
  <c r="Y28" i="3" s="1"/>
  <c r="Z28" i="3" s="1"/>
  <c r="AA28" i="3" s="1"/>
  <c r="AB28" i="3" s="1"/>
  <c r="AC28" i="3" s="1"/>
  <c r="J29" i="3"/>
  <c r="K29" i="3" s="1"/>
  <c r="L29" i="3" s="1"/>
  <c r="M29" i="3" s="1"/>
  <c r="N29" i="3" s="1"/>
  <c r="O29" i="3" s="1"/>
  <c r="P29" i="3" s="1"/>
  <c r="Q29" i="3" s="1"/>
  <c r="R29" i="3" s="1"/>
  <c r="S29" i="3" s="1"/>
  <c r="T29" i="3" s="1"/>
  <c r="U29" i="3" s="1"/>
  <c r="V29" i="3" s="1"/>
  <c r="W29" i="3" s="1"/>
  <c r="X29" i="3" s="1"/>
  <c r="Y29" i="3" s="1"/>
  <c r="Z29" i="3" s="1"/>
  <c r="AA29" i="3" s="1"/>
  <c r="AB29" i="3" s="1"/>
  <c r="AC29" i="3" s="1"/>
  <c r="J30" i="3"/>
  <c r="K30" i="3" s="1"/>
  <c r="L30" i="3" s="1"/>
  <c r="M30" i="3" s="1"/>
  <c r="N30" i="3" s="1"/>
  <c r="O30" i="3" s="1"/>
  <c r="P30" i="3" s="1"/>
  <c r="Q30" i="3" s="1"/>
  <c r="R30" i="3" s="1"/>
  <c r="S30" i="3" s="1"/>
  <c r="T30" i="3" s="1"/>
  <c r="U30" i="3" s="1"/>
  <c r="V30" i="3" s="1"/>
  <c r="W30" i="3" s="1"/>
  <c r="X30" i="3" s="1"/>
  <c r="Y30" i="3" s="1"/>
  <c r="Z30" i="3" s="1"/>
  <c r="AA30" i="3" s="1"/>
  <c r="AB30" i="3" s="1"/>
  <c r="AC30" i="3" s="1"/>
  <c r="J31" i="3"/>
  <c r="K31" i="3" s="1"/>
  <c r="L31" i="3" s="1"/>
  <c r="M31" i="3" s="1"/>
  <c r="N31" i="3" s="1"/>
  <c r="O31" i="3" s="1"/>
  <c r="P31" i="3" s="1"/>
  <c r="Q31" i="3" s="1"/>
  <c r="R31" i="3" s="1"/>
  <c r="S31" i="3" s="1"/>
  <c r="T31" i="3" s="1"/>
  <c r="U31" i="3" s="1"/>
  <c r="V31" i="3" s="1"/>
  <c r="W31" i="3" s="1"/>
  <c r="X31" i="3" s="1"/>
  <c r="Y31" i="3" s="1"/>
  <c r="Z31" i="3" s="1"/>
  <c r="AA31" i="3" s="1"/>
  <c r="AB31" i="3" s="1"/>
  <c r="AC31" i="3" s="1"/>
  <c r="J32" i="3"/>
  <c r="K32" i="3" s="1"/>
  <c r="L32" i="3" s="1"/>
  <c r="M32" i="3" s="1"/>
  <c r="N32" i="3" s="1"/>
  <c r="O32" i="3" s="1"/>
  <c r="P32" i="3" s="1"/>
  <c r="Q32" i="3" s="1"/>
  <c r="R32" i="3" s="1"/>
  <c r="S32" i="3" s="1"/>
  <c r="T32" i="3" s="1"/>
  <c r="U32" i="3" s="1"/>
  <c r="V32" i="3" s="1"/>
  <c r="W32" i="3" s="1"/>
  <c r="X32" i="3" s="1"/>
  <c r="Y32" i="3" s="1"/>
  <c r="Z32" i="3" s="1"/>
  <c r="AA32" i="3" s="1"/>
  <c r="AB32" i="3" s="1"/>
  <c r="AC32" i="3" s="1"/>
  <c r="J33" i="3"/>
  <c r="K33" i="3" s="1"/>
  <c r="L33" i="3" s="1"/>
  <c r="M33" i="3" s="1"/>
  <c r="N33" i="3" s="1"/>
  <c r="O33" i="3" s="1"/>
  <c r="P33" i="3" s="1"/>
  <c r="Q33" i="3" s="1"/>
  <c r="R33" i="3" s="1"/>
  <c r="S33" i="3" s="1"/>
  <c r="T33" i="3" s="1"/>
  <c r="U33" i="3" s="1"/>
  <c r="V33" i="3" s="1"/>
  <c r="W33" i="3" s="1"/>
  <c r="X33" i="3" s="1"/>
  <c r="Y33" i="3" s="1"/>
  <c r="Z33" i="3" s="1"/>
  <c r="AA33" i="3" s="1"/>
  <c r="AB33" i="3" s="1"/>
  <c r="AC33" i="3" s="1"/>
  <c r="J34" i="3"/>
  <c r="K34" i="3" s="1"/>
  <c r="L34" i="3" s="1"/>
  <c r="M34" i="3" s="1"/>
  <c r="N34" i="3" s="1"/>
  <c r="O34" i="3" s="1"/>
  <c r="P34" i="3" s="1"/>
  <c r="Q34" i="3" s="1"/>
  <c r="R34" i="3" s="1"/>
  <c r="S34" i="3" s="1"/>
  <c r="T34" i="3" s="1"/>
  <c r="U34" i="3" s="1"/>
  <c r="V34" i="3" s="1"/>
  <c r="W34" i="3" s="1"/>
  <c r="X34" i="3" s="1"/>
  <c r="Y34" i="3" s="1"/>
  <c r="Z34" i="3" s="1"/>
  <c r="AA34" i="3" s="1"/>
  <c r="AB34" i="3" s="1"/>
  <c r="AC34" i="3" s="1"/>
  <c r="J35" i="3"/>
  <c r="K35" i="3" s="1"/>
  <c r="L35" i="3" s="1"/>
  <c r="M35" i="3" s="1"/>
  <c r="N35" i="3" s="1"/>
  <c r="O35" i="3" s="1"/>
  <c r="P35" i="3" s="1"/>
  <c r="Q35" i="3" s="1"/>
  <c r="R35" i="3" s="1"/>
  <c r="S35" i="3" s="1"/>
  <c r="T35" i="3" s="1"/>
  <c r="U35" i="3" s="1"/>
  <c r="V35" i="3" s="1"/>
  <c r="W35" i="3" s="1"/>
  <c r="X35" i="3" s="1"/>
  <c r="Y35" i="3" s="1"/>
  <c r="Z35" i="3" s="1"/>
  <c r="AA35" i="3" s="1"/>
  <c r="AB35" i="3" s="1"/>
  <c r="AC35" i="3" s="1"/>
  <c r="J36" i="3"/>
  <c r="K36" i="3" s="1"/>
  <c r="L36" i="3" s="1"/>
  <c r="M36" i="3" s="1"/>
  <c r="N36" i="3" s="1"/>
  <c r="O36" i="3" s="1"/>
  <c r="P36" i="3" s="1"/>
  <c r="Q36" i="3" s="1"/>
  <c r="R36" i="3" s="1"/>
  <c r="S36" i="3" s="1"/>
  <c r="T36" i="3" s="1"/>
  <c r="U36" i="3" s="1"/>
  <c r="V36" i="3" s="1"/>
  <c r="W36" i="3" s="1"/>
  <c r="X36" i="3" s="1"/>
  <c r="Y36" i="3" s="1"/>
  <c r="Z36" i="3" s="1"/>
  <c r="AA36" i="3" s="1"/>
  <c r="AB36" i="3" s="1"/>
  <c r="AC36" i="3" s="1"/>
  <c r="J37" i="3"/>
  <c r="K37" i="3" s="1"/>
  <c r="L37" i="3" s="1"/>
  <c r="M37" i="3" s="1"/>
  <c r="N37" i="3" s="1"/>
  <c r="O37" i="3" s="1"/>
  <c r="P37" i="3" s="1"/>
  <c r="Q37" i="3" s="1"/>
  <c r="R37" i="3" s="1"/>
  <c r="S37" i="3" s="1"/>
  <c r="T37" i="3" s="1"/>
  <c r="U37" i="3" s="1"/>
  <c r="V37" i="3" s="1"/>
  <c r="W37" i="3" s="1"/>
  <c r="X37" i="3" s="1"/>
  <c r="Y37" i="3" s="1"/>
  <c r="Z37" i="3" s="1"/>
  <c r="AA37" i="3" s="1"/>
  <c r="AB37" i="3" s="1"/>
  <c r="AC37" i="3" s="1"/>
  <c r="J38" i="3"/>
  <c r="K38" i="3" s="1"/>
  <c r="L38" i="3" s="1"/>
  <c r="M38" i="3" s="1"/>
  <c r="N38" i="3" s="1"/>
  <c r="O38" i="3" s="1"/>
  <c r="P38" i="3" s="1"/>
  <c r="Q38" i="3" s="1"/>
  <c r="R38" i="3" s="1"/>
  <c r="S38" i="3" s="1"/>
  <c r="T38" i="3" s="1"/>
  <c r="U38" i="3" s="1"/>
  <c r="V38" i="3" s="1"/>
  <c r="W38" i="3" s="1"/>
  <c r="X38" i="3" s="1"/>
  <c r="Y38" i="3" s="1"/>
  <c r="Z38" i="3" s="1"/>
  <c r="AA38" i="3" s="1"/>
  <c r="AB38" i="3" s="1"/>
  <c r="AC38" i="3" s="1"/>
  <c r="J39" i="3"/>
  <c r="K39" i="3" s="1"/>
  <c r="L39" i="3" s="1"/>
  <c r="M39" i="3" s="1"/>
  <c r="N39" i="3" s="1"/>
  <c r="O39" i="3" s="1"/>
  <c r="P39" i="3" s="1"/>
  <c r="Q39" i="3" s="1"/>
  <c r="R39" i="3" s="1"/>
  <c r="S39" i="3" s="1"/>
  <c r="T39" i="3" s="1"/>
  <c r="U39" i="3" s="1"/>
  <c r="V39" i="3" s="1"/>
  <c r="W39" i="3" s="1"/>
  <c r="X39" i="3" s="1"/>
  <c r="Y39" i="3" s="1"/>
  <c r="Z39" i="3" s="1"/>
  <c r="AA39" i="3" s="1"/>
  <c r="AB39" i="3" s="1"/>
  <c r="AC39" i="3" s="1"/>
  <c r="J40" i="3"/>
  <c r="K40" i="3" s="1"/>
  <c r="L40" i="3" s="1"/>
  <c r="M40" i="3" s="1"/>
  <c r="N40" i="3" s="1"/>
  <c r="O40" i="3" s="1"/>
  <c r="P40" i="3" s="1"/>
  <c r="Q40" i="3" s="1"/>
  <c r="R40" i="3" s="1"/>
  <c r="S40" i="3" s="1"/>
  <c r="T40" i="3" s="1"/>
  <c r="U40" i="3" s="1"/>
  <c r="V40" i="3" s="1"/>
  <c r="W40" i="3" s="1"/>
  <c r="X40" i="3" s="1"/>
  <c r="Y40" i="3" s="1"/>
  <c r="Z40" i="3" s="1"/>
  <c r="AA40" i="3" s="1"/>
  <c r="AB40" i="3" s="1"/>
  <c r="AC40" i="3" s="1"/>
  <c r="J41" i="3"/>
  <c r="K41" i="3" s="1"/>
  <c r="L41" i="3" s="1"/>
  <c r="M41" i="3" s="1"/>
  <c r="N41" i="3" s="1"/>
  <c r="O41" i="3" s="1"/>
  <c r="P41" i="3" s="1"/>
  <c r="Q41" i="3" s="1"/>
  <c r="R41" i="3" s="1"/>
  <c r="S41" i="3" s="1"/>
  <c r="T41" i="3" s="1"/>
  <c r="U41" i="3" s="1"/>
  <c r="V41" i="3" s="1"/>
  <c r="W41" i="3" s="1"/>
  <c r="X41" i="3" s="1"/>
  <c r="Y41" i="3" s="1"/>
  <c r="Z41" i="3" s="1"/>
  <c r="AA41" i="3" s="1"/>
  <c r="AB41" i="3" s="1"/>
  <c r="AC41" i="3" s="1"/>
  <c r="J42" i="3"/>
  <c r="K42" i="3" s="1"/>
  <c r="L42" i="3" s="1"/>
  <c r="M42" i="3" s="1"/>
  <c r="N42" i="3" s="1"/>
  <c r="O42" i="3" s="1"/>
  <c r="P42" i="3" s="1"/>
  <c r="Q42" i="3" s="1"/>
  <c r="R42" i="3" s="1"/>
  <c r="S42" i="3" s="1"/>
  <c r="T42" i="3" s="1"/>
  <c r="U42" i="3" s="1"/>
  <c r="V42" i="3" s="1"/>
  <c r="W42" i="3" s="1"/>
  <c r="X42" i="3" s="1"/>
  <c r="Y42" i="3" s="1"/>
  <c r="Z42" i="3" s="1"/>
  <c r="AA42" i="3" s="1"/>
  <c r="AB42" i="3" s="1"/>
  <c r="AC42" i="3" s="1"/>
  <c r="J43" i="3"/>
  <c r="K43" i="3" s="1"/>
  <c r="L43" i="3" s="1"/>
  <c r="M43" i="3" s="1"/>
  <c r="N43" i="3" s="1"/>
  <c r="O43" i="3" s="1"/>
  <c r="P43" i="3" s="1"/>
  <c r="Q43" i="3" s="1"/>
  <c r="R43" i="3" s="1"/>
  <c r="S43" i="3" s="1"/>
  <c r="T43" i="3" s="1"/>
  <c r="U43" i="3" s="1"/>
  <c r="V43" i="3" s="1"/>
  <c r="W43" i="3" s="1"/>
  <c r="X43" i="3" s="1"/>
  <c r="Y43" i="3" s="1"/>
  <c r="Z43" i="3" s="1"/>
  <c r="AA43" i="3" s="1"/>
  <c r="AB43" i="3" s="1"/>
  <c r="AC43" i="3" s="1"/>
  <c r="J44" i="3"/>
  <c r="K44" i="3" s="1"/>
  <c r="L44" i="3" s="1"/>
  <c r="M44" i="3" s="1"/>
  <c r="N44" i="3" s="1"/>
  <c r="O44" i="3" s="1"/>
  <c r="P44" i="3" s="1"/>
  <c r="Q44" i="3" s="1"/>
  <c r="R44" i="3" s="1"/>
  <c r="S44" i="3" s="1"/>
  <c r="T44" i="3" s="1"/>
  <c r="U44" i="3" s="1"/>
  <c r="V44" i="3" s="1"/>
  <c r="W44" i="3" s="1"/>
  <c r="X44" i="3" s="1"/>
  <c r="Y44" i="3" s="1"/>
  <c r="Z44" i="3" s="1"/>
  <c r="AA44" i="3" s="1"/>
  <c r="AB44" i="3" s="1"/>
  <c r="AC44" i="3" s="1"/>
  <c r="J45" i="3"/>
  <c r="K45" i="3" s="1"/>
  <c r="L45" i="3" s="1"/>
  <c r="M45" i="3" s="1"/>
  <c r="N45" i="3" s="1"/>
  <c r="O45" i="3" s="1"/>
  <c r="P45" i="3" s="1"/>
  <c r="Q45" i="3" s="1"/>
  <c r="R45" i="3" s="1"/>
  <c r="S45" i="3" s="1"/>
  <c r="T45" i="3" s="1"/>
  <c r="U45" i="3" s="1"/>
  <c r="V45" i="3" s="1"/>
  <c r="W45" i="3" s="1"/>
  <c r="X45" i="3" s="1"/>
  <c r="Y45" i="3" s="1"/>
  <c r="Z45" i="3" s="1"/>
  <c r="AA45" i="3" s="1"/>
  <c r="AB45" i="3" s="1"/>
  <c r="AC45" i="3" s="1"/>
  <c r="J46" i="3"/>
  <c r="K46" i="3" s="1"/>
  <c r="L46" i="3" s="1"/>
  <c r="M46" i="3" s="1"/>
  <c r="N46" i="3" s="1"/>
  <c r="O46" i="3" s="1"/>
  <c r="P46" i="3" s="1"/>
  <c r="Q46" i="3" s="1"/>
  <c r="R46" i="3" s="1"/>
  <c r="S46" i="3" s="1"/>
  <c r="T46" i="3" s="1"/>
  <c r="U46" i="3" s="1"/>
  <c r="V46" i="3" s="1"/>
  <c r="W46" i="3" s="1"/>
  <c r="X46" i="3" s="1"/>
  <c r="Y46" i="3" s="1"/>
  <c r="Z46" i="3" s="1"/>
  <c r="AA46" i="3" s="1"/>
  <c r="AB46" i="3" s="1"/>
  <c r="AC46" i="3" s="1"/>
  <c r="J47" i="3"/>
  <c r="K47" i="3" s="1"/>
  <c r="L47" i="3" s="1"/>
  <c r="M47" i="3" s="1"/>
  <c r="N47" i="3" s="1"/>
  <c r="O47" i="3" s="1"/>
  <c r="P47" i="3" s="1"/>
  <c r="Q47" i="3" s="1"/>
  <c r="R47" i="3" s="1"/>
  <c r="S47" i="3" s="1"/>
  <c r="T47" i="3" s="1"/>
  <c r="U47" i="3" s="1"/>
  <c r="V47" i="3" s="1"/>
  <c r="W47" i="3" s="1"/>
  <c r="X47" i="3" s="1"/>
  <c r="Y47" i="3" s="1"/>
  <c r="Z47" i="3" s="1"/>
  <c r="AA47" i="3" s="1"/>
  <c r="AB47" i="3" s="1"/>
  <c r="AC47" i="3" s="1"/>
  <c r="J49" i="3"/>
  <c r="K49" i="3" s="1"/>
  <c r="L49" i="3" s="1"/>
  <c r="M49" i="3" s="1"/>
  <c r="N49" i="3" s="1"/>
  <c r="O49" i="3" s="1"/>
  <c r="P49" i="3" s="1"/>
  <c r="Q49" i="3" s="1"/>
  <c r="R49" i="3" s="1"/>
  <c r="S49" i="3" s="1"/>
  <c r="T49" i="3" s="1"/>
  <c r="U49" i="3" s="1"/>
  <c r="V49" i="3" s="1"/>
  <c r="W49" i="3" s="1"/>
  <c r="X49" i="3" s="1"/>
  <c r="Y49" i="3" s="1"/>
  <c r="Z49" i="3" s="1"/>
  <c r="AA49" i="3" s="1"/>
  <c r="AB49" i="3" s="1"/>
  <c r="AC49" i="3" s="1"/>
  <c r="J50" i="3"/>
  <c r="K50" i="3" s="1"/>
  <c r="L50" i="3" s="1"/>
  <c r="M50" i="3" s="1"/>
  <c r="N50" i="3" s="1"/>
  <c r="O50" i="3" s="1"/>
  <c r="P50" i="3" s="1"/>
  <c r="Q50" i="3" s="1"/>
  <c r="R50" i="3" s="1"/>
  <c r="S50" i="3" s="1"/>
  <c r="T50" i="3" s="1"/>
  <c r="U50" i="3" s="1"/>
  <c r="V50" i="3" s="1"/>
  <c r="W50" i="3" s="1"/>
  <c r="X50" i="3" s="1"/>
  <c r="Y50" i="3" s="1"/>
  <c r="Z50" i="3" s="1"/>
  <c r="AA50" i="3" s="1"/>
  <c r="AB50" i="3" s="1"/>
  <c r="AC50" i="3" s="1"/>
  <c r="J51" i="3"/>
  <c r="K51" i="3" s="1"/>
  <c r="L51" i="3" s="1"/>
  <c r="M51" i="3" s="1"/>
  <c r="N51" i="3" s="1"/>
  <c r="O51" i="3" s="1"/>
  <c r="P51" i="3" s="1"/>
  <c r="Q51" i="3" s="1"/>
  <c r="R51" i="3" s="1"/>
  <c r="S51" i="3" s="1"/>
  <c r="T51" i="3" s="1"/>
  <c r="U51" i="3" s="1"/>
  <c r="V51" i="3" s="1"/>
  <c r="W51" i="3" s="1"/>
  <c r="X51" i="3" s="1"/>
  <c r="Y51" i="3" s="1"/>
  <c r="Z51" i="3" s="1"/>
  <c r="AA51" i="3" s="1"/>
  <c r="AB51" i="3" s="1"/>
  <c r="AC51" i="3" s="1"/>
  <c r="J52" i="3"/>
  <c r="K52" i="3" s="1"/>
  <c r="L52" i="3" s="1"/>
  <c r="M52" i="3" s="1"/>
  <c r="N52" i="3" s="1"/>
  <c r="O52" i="3" s="1"/>
  <c r="P52" i="3" s="1"/>
  <c r="Q52" i="3" s="1"/>
  <c r="R52" i="3" s="1"/>
  <c r="S52" i="3" s="1"/>
  <c r="T52" i="3" s="1"/>
  <c r="U52" i="3" s="1"/>
  <c r="V52" i="3" s="1"/>
  <c r="W52" i="3" s="1"/>
  <c r="X52" i="3" s="1"/>
  <c r="Y52" i="3" s="1"/>
  <c r="Z52" i="3" s="1"/>
  <c r="AA52" i="3" s="1"/>
  <c r="AB52" i="3" s="1"/>
  <c r="AC52" i="3" s="1"/>
  <c r="J53" i="3"/>
  <c r="K53" i="3" s="1"/>
  <c r="L53" i="3" s="1"/>
  <c r="M53" i="3" s="1"/>
  <c r="N53" i="3" s="1"/>
  <c r="O53" i="3" s="1"/>
  <c r="P53" i="3" s="1"/>
  <c r="Q53" i="3" s="1"/>
  <c r="R53" i="3" s="1"/>
  <c r="S53" i="3" s="1"/>
  <c r="T53" i="3" s="1"/>
  <c r="U53" i="3" s="1"/>
  <c r="V53" i="3" s="1"/>
  <c r="W53" i="3" s="1"/>
  <c r="X53" i="3" s="1"/>
  <c r="Y53" i="3" s="1"/>
  <c r="Z53" i="3" s="1"/>
  <c r="AA53" i="3" s="1"/>
  <c r="AB53" i="3" s="1"/>
  <c r="AC53" i="3" s="1"/>
  <c r="J54" i="3"/>
  <c r="K54" i="3" s="1"/>
  <c r="L54" i="3" s="1"/>
  <c r="M54" i="3" s="1"/>
  <c r="N54" i="3" s="1"/>
  <c r="O54" i="3" s="1"/>
  <c r="P54" i="3" s="1"/>
  <c r="Q54" i="3" s="1"/>
  <c r="R54" i="3" s="1"/>
  <c r="S54" i="3" s="1"/>
  <c r="T54" i="3" s="1"/>
  <c r="U54" i="3" s="1"/>
  <c r="V54" i="3" s="1"/>
  <c r="W54" i="3" s="1"/>
  <c r="X54" i="3" s="1"/>
  <c r="Y54" i="3" s="1"/>
  <c r="Z54" i="3" s="1"/>
  <c r="AA54" i="3" s="1"/>
  <c r="AB54" i="3" s="1"/>
  <c r="AC54" i="3" s="1"/>
  <c r="J55" i="3"/>
  <c r="K55" i="3" s="1"/>
  <c r="L55" i="3" s="1"/>
  <c r="M55" i="3" s="1"/>
  <c r="N55" i="3" s="1"/>
  <c r="O55" i="3" s="1"/>
  <c r="P55" i="3" s="1"/>
  <c r="Q55" i="3" s="1"/>
  <c r="R55" i="3" s="1"/>
  <c r="S55" i="3" s="1"/>
  <c r="T55" i="3" s="1"/>
  <c r="U55" i="3" s="1"/>
  <c r="V55" i="3" s="1"/>
  <c r="W55" i="3" s="1"/>
  <c r="X55" i="3" s="1"/>
  <c r="Y55" i="3" s="1"/>
  <c r="Z55" i="3" s="1"/>
  <c r="AA55" i="3" s="1"/>
  <c r="AB55" i="3" s="1"/>
  <c r="AC55" i="3" s="1"/>
  <c r="J56" i="3"/>
  <c r="K56" i="3" s="1"/>
  <c r="L56" i="3" s="1"/>
  <c r="M56" i="3" s="1"/>
  <c r="N56" i="3" s="1"/>
  <c r="O56" i="3" s="1"/>
  <c r="P56" i="3" s="1"/>
  <c r="Q56" i="3" s="1"/>
  <c r="R56" i="3" s="1"/>
  <c r="S56" i="3" s="1"/>
  <c r="T56" i="3" s="1"/>
  <c r="U56" i="3" s="1"/>
  <c r="V56" i="3" s="1"/>
  <c r="W56" i="3" s="1"/>
  <c r="X56" i="3" s="1"/>
  <c r="Y56" i="3" s="1"/>
  <c r="Z56" i="3" s="1"/>
  <c r="AA56" i="3" s="1"/>
  <c r="AB56" i="3" s="1"/>
  <c r="AC56" i="3" s="1"/>
  <c r="J57" i="3"/>
  <c r="K57" i="3" s="1"/>
  <c r="L57" i="3" s="1"/>
  <c r="M57" i="3" s="1"/>
  <c r="N57" i="3" s="1"/>
  <c r="O57" i="3" s="1"/>
  <c r="P57" i="3" s="1"/>
  <c r="Q57" i="3" s="1"/>
  <c r="R57" i="3" s="1"/>
  <c r="S57" i="3" s="1"/>
  <c r="T57" i="3" s="1"/>
  <c r="U57" i="3" s="1"/>
  <c r="V57" i="3" s="1"/>
  <c r="W57" i="3" s="1"/>
  <c r="X57" i="3" s="1"/>
  <c r="Y57" i="3" s="1"/>
  <c r="Z57" i="3" s="1"/>
  <c r="AA57" i="3" s="1"/>
  <c r="AB57" i="3" s="1"/>
  <c r="AC57" i="3" s="1"/>
  <c r="J58" i="3"/>
  <c r="K58" i="3" s="1"/>
  <c r="L58" i="3" s="1"/>
  <c r="M58" i="3" s="1"/>
  <c r="N58" i="3" s="1"/>
  <c r="O58" i="3" s="1"/>
  <c r="P58" i="3" s="1"/>
  <c r="Q58" i="3" s="1"/>
  <c r="R58" i="3" s="1"/>
  <c r="S58" i="3" s="1"/>
  <c r="T58" i="3" s="1"/>
  <c r="U58" i="3" s="1"/>
  <c r="V58" i="3" s="1"/>
  <c r="W58" i="3" s="1"/>
  <c r="X58" i="3" s="1"/>
  <c r="Y58" i="3" s="1"/>
  <c r="Z58" i="3" s="1"/>
  <c r="AA58" i="3" s="1"/>
  <c r="AB58" i="3" s="1"/>
  <c r="AC58" i="3" s="1"/>
  <c r="J60" i="3"/>
  <c r="K60" i="3" s="1"/>
  <c r="L60" i="3" s="1"/>
  <c r="M60" i="3" s="1"/>
  <c r="N60" i="3" s="1"/>
  <c r="O60" i="3" s="1"/>
  <c r="P60" i="3" s="1"/>
  <c r="Q60" i="3" s="1"/>
  <c r="R60" i="3" s="1"/>
  <c r="S60" i="3" s="1"/>
  <c r="T60" i="3" s="1"/>
  <c r="U60" i="3" s="1"/>
  <c r="V60" i="3" s="1"/>
  <c r="W60" i="3" s="1"/>
  <c r="X60" i="3" s="1"/>
  <c r="Y60" i="3" s="1"/>
  <c r="Z60" i="3" s="1"/>
  <c r="AA60" i="3" s="1"/>
  <c r="AB60" i="3" s="1"/>
  <c r="AC60" i="3" s="1"/>
  <c r="J61" i="3"/>
  <c r="K61" i="3" s="1"/>
  <c r="L61" i="3" s="1"/>
  <c r="M61" i="3" s="1"/>
  <c r="N61" i="3" s="1"/>
  <c r="O61" i="3" s="1"/>
  <c r="P61" i="3" s="1"/>
  <c r="Q61" i="3" s="1"/>
  <c r="R61" i="3" s="1"/>
  <c r="S61" i="3" s="1"/>
  <c r="T61" i="3" s="1"/>
  <c r="U61" i="3" s="1"/>
  <c r="V61" i="3" s="1"/>
  <c r="W61" i="3" s="1"/>
  <c r="X61" i="3" s="1"/>
  <c r="Y61" i="3" s="1"/>
  <c r="Z61" i="3" s="1"/>
  <c r="AA61" i="3" s="1"/>
  <c r="AB61" i="3" s="1"/>
  <c r="AC61" i="3" s="1"/>
  <c r="J62" i="3"/>
  <c r="K62" i="3" s="1"/>
  <c r="L62" i="3" s="1"/>
  <c r="M62" i="3" s="1"/>
  <c r="N62" i="3" s="1"/>
  <c r="O62" i="3" s="1"/>
  <c r="P62" i="3" s="1"/>
  <c r="Q62" i="3" s="1"/>
  <c r="R62" i="3" s="1"/>
  <c r="S62" i="3" s="1"/>
  <c r="T62" i="3" s="1"/>
  <c r="U62" i="3" s="1"/>
  <c r="V62" i="3" s="1"/>
  <c r="W62" i="3" s="1"/>
  <c r="X62" i="3" s="1"/>
  <c r="Y62" i="3" s="1"/>
  <c r="Z62" i="3" s="1"/>
  <c r="AA62" i="3" s="1"/>
  <c r="AB62" i="3" s="1"/>
  <c r="AC62" i="3" s="1"/>
  <c r="J63" i="3"/>
  <c r="K63" i="3" s="1"/>
  <c r="L63" i="3" s="1"/>
  <c r="M63" i="3" s="1"/>
  <c r="N63" i="3" s="1"/>
  <c r="O63" i="3" s="1"/>
  <c r="P63" i="3" s="1"/>
  <c r="Q63" i="3" s="1"/>
  <c r="R63" i="3" s="1"/>
  <c r="S63" i="3" s="1"/>
  <c r="T63" i="3" s="1"/>
  <c r="U63" i="3" s="1"/>
  <c r="V63" i="3" s="1"/>
  <c r="W63" i="3" s="1"/>
  <c r="X63" i="3" s="1"/>
  <c r="Y63" i="3" s="1"/>
  <c r="Z63" i="3" s="1"/>
  <c r="AA63" i="3" s="1"/>
  <c r="AB63" i="3" s="1"/>
  <c r="AC63" i="3" s="1"/>
  <c r="J64" i="3"/>
  <c r="K64" i="3" s="1"/>
  <c r="L64" i="3" s="1"/>
  <c r="M64" i="3" s="1"/>
  <c r="N64" i="3" s="1"/>
  <c r="O64" i="3" s="1"/>
  <c r="P64" i="3" s="1"/>
  <c r="Q64" i="3" s="1"/>
  <c r="R64" i="3" s="1"/>
  <c r="S64" i="3" s="1"/>
  <c r="T64" i="3" s="1"/>
  <c r="U64" i="3" s="1"/>
  <c r="V64" i="3" s="1"/>
  <c r="W64" i="3" s="1"/>
  <c r="X64" i="3" s="1"/>
  <c r="Y64" i="3" s="1"/>
  <c r="Z64" i="3" s="1"/>
  <c r="AA64" i="3" s="1"/>
  <c r="AB64" i="3" s="1"/>
  <c r="AC64" i="3" s="1"/>
  <c r="J65" i="3"/>
  <c r="K65" i="3" s="1"/>
  <c r="L65" i="3" s="1"/>
  <c r="M65" i="3" s="1"/>
  <c r="N65" i="3" s="1"/>
  <c r="O65" i="3" s="1"/>
  <c r="P65" i="3" s="1"/>
  <c r="Q65" i="3" s="1"/>
  <c r="R65" i="3" s="1"/>
  <c r="S65" i="3" s="1"/>
  <c r="T65" i="3" s="1"/>
  <c r="U65" i="3" s="1"/>
  <c r="V65" i="3" s="1"/>
  <c r="W65" i="3" s="1"/>
  <c r="X65" i="3" s="1"/>
  <c r="Y65" i="3" s="1"/>
  <c r="Z65" i="3" s="1"/>
  <c r="AA65" i="3" s="1"/>
  <c r="AB65" i="3" s="1"/>
  <c r="AC65" i="3" s="1"/>
  <c r="J66" i="3"/>
  <c r="K66" i="3" s="1"/>
  <c r="L66" i="3" s="1"/>
  <c r="M66" i="3" s="1"/>
  <c r="N66" i="3" s="1"/>
  <c r="O66" i="3" s="1"/>
  <c r="P66" i="3" s="1"/>
  <c r="Q66" i="3" s="1"/>
  <c r="R66" i="3" s="1"/>
  <c r="S66" i="3" s="1"/>
  <c r="T66" i="3" s="1"/>
  <c r="U66" i="3" s="1"/>
  <c r="V66" i="3" s="1"/>
  <c r="W66" i="3" s="1"/>
  <c r="X66" i="3" s="1"/>
  <c r="Y66" i="3" s="1"/>
  <c r="Z66" i="3" s="1"/>
  <c r="AA66" i="3" s="1"/>
  <c r="AB66" i="3" s="1"/>
  <c r="AC66" i="3" s="1"/>
  <c r="J67" i="3"/>
  <c r="K67" i="3" s="1"/>
  <c r="L67" i="3" s="1"/>
  <c r="M67" i="3" s="1"/>
  <c r="N67" i="3" s="1"/>
  <c r="O67" i="3" s="1"/>
  <c r="P67" i="3" s="1"/>
  <c r="Q67" i="3" s="1"/>
  <c r="R67" i="3" s="1"/>
  <c r="S67" i="3" s="1"/>
  <c r="T67" i="3" s="1"/>
  <c r="U67" i="3" s="1"/>
  <c r="V67" i="3" s="1"/>
  <c r="W67" i="3" s="1"/>
  <c r="X67" i="3" s="1"/>
  <c r="Y67" i="3" s="1"/>
  <c r="Z67" i="3" s="1"/>
  <c r="AA67" i="3" s="1"/>
  <c r="AB67" i="3" s="1"/>
  <c r="AC67" i="3" s="1"/>
  <c r="J68" i="3"/>
  <c r="K68" i="3" s="1"/>
  <c r="L68" i="3" s="1"/>
  <c r="M68" i="3" s="1"/>
  <c r="N68" i="3" s="1"/>
  <c r="O68" i="3" s="1"/>
  <c r="P68" i="3" s="1"/>
  <c r="Q68" i="3" s="1"/>
  <c r="R68" i="3" s="1"/>
  <c r="S68" i="3" s="1"/>
  <c r="T68" i="3" s="1"/>
  <c r="U68" i="3" s="1"/>
  <c r="V68" i="3" s="1"/>
  <c r="W68" i="3" s="1"/>
  <c r="X68" i="3" s="1"/>
  <c r="Y68" i="3" s="1"/>
  <c r="Z68" i="3" s="1"/>
  <c r="AA68" i="3" s="1"/>
  <c r="AB68" i="3" s="1"/>
  <c r="AC68" i="3" s="1"/>
  <c r="J72" i="3"/>
  <c r="K72" i="3" s="1"/>
  <c r="L72" i="3" s="1"/>
  <c r="M72" i="3" s="1"/>
  <c r="N72" i="3" s="1"/>
  <c r="O72" i="3" s="1"/>
  <c r="P72" i="3" s="1"/>
  <c r="Q72" i="3" s="1"/>
  <c r="R72" i="3" s="1"/>
  <c r="S72" i="3" s="1"/>
  <c r="T72" i="3" s="1"/>
  <c r="U72" i="3" s="1"/>
  <c r="V72" i="3" s="1"/>
  <c r="W72" i="3" s="1"/>
  <c r="X72" i="3" s="1"/>
  <c r="Y72" i="3" s="1"/>
  <c r="Z72" i="3" s="1"/>
  <c r="AA72" i="3" s="1"/>
  <c r="AB72" i="3" s="1"/>
  <c r="AC72" i="3" s="1"/>
  <c r="J74" i="3"/>
  <c r="K74" i="3" s="1"/>
  <c r="L74" i="3" s="1"/>
  <c r="M74" i="3" s="1"/>
  <c r="N74" i="3" s="1"/>
  <c r="O74" i="3" s="1"/>
  <c r="P74" i="3" s="1"/>
  <c r="Q74" i="3" s="1"/>
  <c r="R74" i="3" s="1"/>
  <c r="S74" i="3" s="1"/>
  <c r="T74" i="3" s="1"/>
  <c r="U74" i="3" s="1"/>
  <c r="V74" i="3" s="1"/>
  <c r="W74" i="3" s="1"/>
  <c r="X74" i="3" s="1"/>
  <c r="Y74" i="3" s="1"/>
  <c r="Z74" i="3" s="1"/>
  <c r="AA74" i="3" s="1"/>
  <c r="AB74" i="3" s="1"/>
  <c r="AC74" i="3" s="1"/>
  <c r="J75" i="3"/>
  <c r="K75" i="3" s="1"/>
  <c r="L75" i="3" s="1"/>
  <c r="M75" i="3" s="1"/>
  <c r="N75" i="3" s="1"/>
  <c r="O75" i="3" s="1"/>
  <c r="P75" i="3" s="1"/>
  <c r="Q75" i="3" s="1"/>
  <c r="R75" i="3" s="1"/>
  <c r="S75" i="3" s="1"/>
  <c r="T75" i="3" s="1"/>
  <c r="U75" i="3" s="1"/>
  <c r="V75" i="3" s="1"/>
  <c r="W75" i="3" s="1"/>
  <c r="X75" i="3" s="1"/>
  <c r="Y75" i="3" s="1"/>
  <c r="Z75" i="3" s="1"/>
  <c r="AA75" i="3" s="1"/>
  <c r="AB75" i="3" s="1"/>
  <c r="AC75" i="3" s="1"/>
  <c r="J76" i="3"/>
  <c r="K76" i="3" s="1"/>
  <c r="L76" i="3" s="1"/>
  <c r="M76" i="3" s="1"/>
  <c r="N76" i="3" s="1"/>
  <c r="O76" i="3" s="1"/>
  <c r="P76" i="3" s="1"/>
  <c r="Q76" i="3" s="1"/>
  <c r="R76" i="3" s="1"/>
  <c r="S76" i="3" s="1"/>
  <c r="T76" i="3" s="1"/>
  <c r="U76" i="3" s="1"/>
  <c r="V76" i="3" s="1"/>
  <c r="W76" i="3" s="1"/>
  <c r="X76" i="3" s="1"/>
  <c r="Y76" i="3" s="1"/>
  <c r="Z76" i="3" s="1"/>
  <c r="AA76" i="3" s="1"/>
  <c r="AB76" i="3" s="1"/>
  <c r="AC76" i="3" s="1"/>
  <c r="J77" i="3"/>
  <c r="K77" i="3" s="1"/>
  <c r="L77" i="3" s="1"/>
  <c r="M77" i="3" s="1"/>
  <c r="N77" i="3" s="1"/>
  <c r="O77" i="3" s="1"/>
  <c r="P77" i="3" s="1"/>
  <c r="Q77" i="3" s="1"/>
  <c r="R77" i="3" s="1"/>
  <c r="S77" i="3" s="1"/>
  <c r="T77" i="3" s="1"/>
  <c r="U77" i="3" s="1"/>
  <c r="V77" i="3" s="1"/>
  <c r="W77" i="3" s="1"/>
  <c r="X77" i="3" s="1"/>
  <c r="Y77" i="3" s="1"/>
  <c r="Z77" i="3" s="1"/>
  <c r="AA77" i="3" s="1"/>
  <c r="AB77" i="3" s="1"/>
  <c r="AC77" i="3" s="1"/>
  <c r="J78" i="3"/>
  <c r="K78" i="3" s="1"/>
  <c r="L78" i="3" s="1"/>
  <c r="M78" i="3" s="1"/>
  <c r="N78" i="3" s="1"/>
  <c r="O78" i="3" s="1"/>
  <c r="P78" i="3" s="1"/>
  <c r="Q78" i="3" s="1"/>
  <c r="R78" i="3" s="1"/>
  <c r="S78" i="3" s="1"/>
  <c r="T78" i="3" s="1"/>
  <c r="U78" i="3" s="1"/>
  <c r="V78" i="3" s="1"/>
  <c r="W78" i="3" s="1"/>
  <c r="X78" i="3" s="1"/>
  <c r="Y78" i="3" s="1"/>
  <c r="Z78" i="3" s="1"/>
  <c r="AA78" i="3" s="1"/>
  <c r="AB78" i="3" s="1"/>
  <c r="AC78" i="3" s="1"/>
  <c r="J79" i="3"/>
  <c r="K79" i="3" s="1"/>
  <c r="L79" i="3" s="1"/>
  <c r="M79" i="3" s="1"/>
  <c r="N79" i="3" s="1"/>
  <c r="O79" i="3" s="1"/>
  <c r="P79" i="3" s="1"/>
  <c r="Q79" i="3" s="1"/>
  <c r="R79" i="3" s="1"/>
  <c r="S79" i="3" s="1"/>
  <c r="T79" i="3" s="1"/>
  <c r="U79" i="3" s="1"/>
  <c r="V79" i="3" s="1"/>
  <c r="W79" i="3" s="1"/>
  <c r="X79" i="3" s="1"/>
  <c r="Y79" i="3" s="1"/>
  <c r="Z79" i="3" s="1"/>
  <c r="AA79" i="3" s="1"/>
  <c r="AB79" i="3" s="1"/>
  <c r="AC79" i="3" s="1"/>
  <c r="J80" i="3"/>
  <c r="K80" i="3" s="1"/>
  <c r="L80" i="3" s="1"/>
  <c r="M80" i="3" s="1"/>
  <c r="N80" i="3" s="1"/>
  <c r="O80" i="3" s="1"/>
  <c r="P80" i="3" s="1"/>
  <c r="Q80" i="3" s="1"/>
  <c r="R80" i="3" s="1"/>
  <c r="S80" i="3" s="1"/>
  <c r="T80" i="3" s="1"/>
  <c r="U80" i="3" s="1"/>
  <c r="V80" i="3" s="1"/>
  <c r="W80" i="3" s="1"/>
  <c r="X80" i="3" s="1"/>
  <c r="Y80" i="3" s="1"/>
  <c r="Z80" i="3" s="1"/>
  <c r="AA80" i="3" s="1"/>
  <c r="AB80" i="3" s="1"/>
  <c r="AC80" i="3" s="1"/>
  <c r="J81" i="3"/>
  <c r="K81" i="3" s="1"/>
  <c r="L81" i="3" s="1"/>
  <c r="M81" i="3" s="1"/>
  <c r="N81" i="3" s="1"/>
  <c r="O81" i="3" s="1"/>
  <c r="P81" i="3" s="1"/>
  <c r="Q81" i="3" s="1"/>
  <c r="R81" i="3" s="1"/>
  <c r="S81" i="3" s="1"/>
  <c r="T81" i="3" s="1"/>
  <c r="U81" i="3" s="1"/>
  <c r="V81" i="3" s="1"/>
  <c r="W81" i="3" s="1"/>
  <c r="X81" i="3" s="1"/>
  <c r="Y81" i="3" s="1"/>
  <c r="Z81" i="3" s="1"/>
  <c r="AA81" i="3" s="1"/>
  <c r="AB81" i="3" s="1"/>
  <c r="AC81" i="3" s="1"/>
  <c r="J82" i="3"/>
  <c r="K82" i="3" s="1"/>
  <c r="L82" i="3" s="1"/>
  <c r="M82" i="3" s="1"/>
  <c r="N82" i="3" s="1"/>
  <c r="O82" i="3" s="1"/>
  <c r="P82" i="3" s="1"/>
  <c r="Q82" i="3" s="1"/>
  <c r="R82" i="3" s="1"/>
  <c r="S82" i="3" s="1"/>
  <c r="T82" i="3" s="1"/>
  <c r="U82" i="3" s="1"/>
  <c r="V82" i="3" s="1"/>
  <c r="W82" i="3" s="1"/>
  <c r="X82" i="3" s="1"/>
  <c r="Y82" i="3" s="1"/>
  <c r="Z82" i="3" s="1"/>
  <c r="AA82" i="3" s="1"/>
  <c r="AB82" i="3" s="1"/>
  <c r="AC82" i="3" s="1"/>
  <c r="J83" i="3"/>
  <c r="K83" i="3" s="1"/>
  <c r="L83" i="3" s="1"/>
  <c r="M83" i="3" s="1"/>
  <c r="N83" i="3" s="1"/>
  <c r="O83" i="3" s="1"/>
  <c r="P83" i="3" s="1"/>
  <c r="Q83" i="3" s="1"/>
  <c r="R83" i="3" s="1"/>
  <c r="S83" i="3" s="1"/>
  <c r="T83" i="3" s="1"/>
  <c r="U83" i="3" s="1"/>
  <c r="V83" i="3" s="1"/>
  <c r="W83" i="3" s="1"/>
  <c r="X83" i="3" s="1"/>
  <c r="Y83" i="3" s="1"/>
  <c r="Z83" i="3" s="1"/>
  <c r="AA83" i="3" s="1"/>
  <c r="AB83" i="3" s="1"/>
  <c r="AC83" i="3" s="1"/>
  <c r="J84" i="3"/>
  <c r="K84" i="3" s="1"/>
  <c r="L84" i="3" s="1"/>
  <c r="M84" i="3" s="1"/>
  <c r="N84" i="3" s="1"/>
  <c r="O84" i="3" s="1"/>
  <c r="P84" i="3" s="1"/>
  <c r="Q84" i="3" s="1"/>
  <c r="R84" i="3" s="1"/>
  <c r="S84" i="3" s="1"/>
  <c r="T84" i="3" s="1"/>
  <c r="U84" i="3" s="1"/>
  <c r="V84" i="3" s="1"/>
  <c r="W84" i="3" s="1"/>
  <c r="X84" i="3" s="1"/>
  <c r="Y84" i="3" s="1"/>
  <c r="Z84" i="3" s="1"/>
  <c r="AA84" i="3" s="1"/>
  <c r="AB84" i="3" s="1"/>
  <c r="AC84" i="3" s="1"/>
  <c r="J85" i="3"/>
  <c r="K85" i="3" s="1"/>
  <c r="L85" i="3" s="1"/>
  <c r="M85" i="3" s="1"/>
  <c r="N85" i="3" s="1"/>
  <c r="O85" i="3" s="1"/>
  <c r="P85" i="3" s="1"/>
  <c r="Q85" i="3" s="1"/>
  <c r="R85" i="3" s="1"/>
  <c r="S85" i="3" s="1"/>
  <c r="T85" i="3" s="1"/>
  <c r="U85" i="3" s="1"/>
  <c r="V85" i="3" s="1"/>
  <c r="W85" i="3" s="1"/>
  <c r="X85" i="3" s="1"/>
  <c r="Y85" i="3" s="1"/>
  <c r="Z85" i="3" s="1"/>
  <c r="AA85" i="3" s="1"/>
  <c r="AB85" i="3" s="1"/>
  <c r="AC85" i="3" s="1"/>
  <c r="J86" i="3"/>
  <c r="K86" i="3" s="1"/>
  <c r="L86" i="3" s="1"/>
  <c r="M86" i="3" s="1"/>
  <c r="N86" i="3" s="1"/>
  <c r="O86" i="3" s="1"/>
  <c r="P86" i="3" s="1"/>
  <c r="Q86" i="3" s="1"/>
  <c r="R86" i="3" s="1"/>
  <c r="S86" i="3" s="1"/>
  <c r="T86" i="3" s="1"/>
  <c r="U86" i="3" s="1"/>
  <c r="V86" i="3" s="1"/>
  <c r="W86" i="3" s="1"/>
  <c r="X86" i="3" s="1"/>
  <c r="Y86" i="3" s="1"/>
  <c r="Z86" i="3" s="1"/>
  <c r="AA86" i="3" s="1"/>
  <c r="AB86" i="3" s="1"/>
  <c r="AC86" i="3" s="1"/>
  <c r="J87" i="3"/>
  <c r="K87" i="3" s="1"/>
  <c r="L87" i="3" s="1"/>
  <c r="M87" i="3" s="1"/>
  <c r="N87" i="3" s="1"/>
  <c r="O87" i="3" s="1"/>
  <c r="P87" i="3" s="1"/>
  <c r="Q87" i="3" s="1"/>
  <c r="R87" i="3" s="1"/>
  <c r="S87" i="3" s="1"/>
  <c r="T87" i="3" s="1"/>
  <c r="U87" i="3" s="1"/>
  <c r="V87" i="3" s="1"/>
  <c r="W87" i="3" s="1"/>
  <c r="X87" i="3" s="1"/>
  <c r="Y87" i="3" s="1"/>
  <c r="Z87" i="3" s="1"/>
  <c r="AA87" i="3" s="1"/>
  <c r="AB87" i="3" s="1"/>
  <c r="AC87" i="3" s="1"/>
  <c r="J88" i="3"/>
  <c r="K88" i="3" s="1"/>
  <c r="L88" i="3" s="1"/>
  <c r="M88" i="3" s="1"/>
  <c r="N88" i="3" s="1"/>
  <c r="O88" i="3" s="1"/>
  <c r="P88" i="3" s="1"/>
  <c r="Q88" i="3" s="1"/>
  <c r="R88" i="3" s="1"/>
  <c r="S88" i="3" s="1"/>
  <c r="T88" i="3" s="1"/>
  <c r="U88" i="3" s="1"/>
  <c r="V88" i="3" s="1"/>
  <c r="W88" i="3" s="1"/>
  <c r="X88" i="3" s="1"/>
  <c r="Y88" i="3" s="1"/>
  <c r="Z88" i="3" s="1"/>
  <c r="AA88" i="3" s="1"/>
  <c r="AB88" i="3" s="1"/>
  <c r="AC88" i="3" s="1"/>
  <c r="J89" i="3"/>
  <c r="K89" i="3" s="1"/>
  <c r="L89" i="3" s="1"/>
  <c r="M89" i="3" s="1"/>
  <c r="N89" i="3" s="1"/>
  <c r="O89" i="3" s="1"/>
  <c r="P89" i="3" s="1"/>
  <c r="Q89" i="3" s="1"/>
  <c r="R89" i="3" s="1"/>
  <c r="S89" i="3" s="1"/>
  <c r="T89" i="3" s="1"/>
  <c r="U89" i="3" s="1"/>
  <c r="V89" i="3" s="1"/>
  <c r="W89" i="3" s="1"/>
  <c r="X89" i="3" s="1"/>
  <c r="Y89" i="3" s="1"/>
  <c r="Z89" i="3" s="1"/>
  <c r="AA89" i="3" s="1"/>
  <c r="AB89" i="3" s="1"/>
  <c r="AC89" i="3" s="1"/>
  <c r="J90" i="3"/>
  <c r="K90" i="3" s="1"/>
  <c r="L90" i="3" s="1"/>
  <c r="M90" i="3" s="1"/>
  <c r="N90" i="3" s="1"/>
  <c r="O90" i="3" s="1"/>
  <c r="P90" i="3" s="1"/>
  <c r="Q90" i="3" s="1"/>
  <c r="R90" i="3" s="1"/>
  <c r="S90" i="3" s="1"/>
  <c r="T90" i="3" s="1"/>
  <c r="U90" i="3" s="1"/>
  <c r="V90" i="3" s="1"/>
  <c r="W90" i="3" s="1"/>
  <c r="X90" i="3" s="1"/>
  <c r="Y90" i="3" s="1"/>
  <c r="Z90" i="3" s="1"/>
  <c r="AA90" i="3" s="1"/>
  <c r="AB90" i="3" s="1"/>
  <c r="AC90" i="3" s="1"/>
  <c r="J93" i="3"/>
  <c r="K93" i="3" s="1"/>
  <c r="L93" i="3" s="1"/>
  <c r="M93" i="3" s="1"/>
  <c r="N93" i="3" s="1"/>
  <c r="O93" i="3" s="1"/>
  <c r="P93" i="3" s="1"/>
  <c r="Q93" i="3" s="1"/>
  <c r="R93" i="3" s="1"/>
  <c r="S93" i="3" s="1"/>
  <c r="T93" i="3" s="1"/>
  <c r="U93" i="3" s="1"/>
  <c r="V93" i="3" s="1"/>
  <c r="W93" i="3" s="1"/>
  <c r="X93" i="3" s="1"/>
  <c r="Y93" i="3" s="1"/>
  <c r="Z93" i="3" s="1"/>
  <c r="AA93" i="3" s="1"/>
  <c r="AB93" i="3" s="1"/>
  <c r="AC93" i="3" s="1"/>
  <c r="J94" i="3"/>
  <c r="K94" i="3" s="1"/>
  <c r="L94" i="3" s="1"/>
  <c r="M94" i="3" s="1"/>
  <c r="N94" i="3" s="1"/>
  <c r="O94" i="3" s="1"/>
  <c r="P94" i="3" s="1"/>
  <c r="Q94" i="3" s="1"/>
  <c r="R94" i="3" s="1"/>
  <c r="S94" i="3" s="1"/>
  <c r="T94" i="3" s="1"/>
  <c r="U94" i="3" s="1"/>
  <c r="V94" i="3" s="1"/>
  <c r="W94" i="3" s="1"/>
  <c r="X94" i="3" s="1"/>
  <c r="Y94" i="3" s="1"/>
  <c r="Z94" i="3" s="1"/>
  <c r="AA94" i="3" s="1"/>
  <c r="AB94" i="3" s="1"/>
  <c r="AC94" i="3" s="1"/>
  <c r="J95" i="3"/>
  <c r="K95" i="3" s="1"/>
  <c r="L95" i="3" s="1"/>
  <c r="M95" i="3" s="1"/>
  <c r="N95" i="3" s="1"/>
  <c r="O95" i="3" s="1"/>
  <c r="P95" i="3" s="1"/>
  <c r="Q95" i="3" s="1"/>
  <c r="R95" i="3" s="1"/>
  <c r="S95" i="3" s="1"/>
  <c r="T95" i="3" s="1"/>
  <c r="U95" i="3" s="1"/>
  <c r="V95" i="3" s="1"/>
  <c r="W95" i="3" s="1"/>
  <c r="X95" i="3" s="1"/>
  <c r="Y95" i="3" s="1"/>
  <c r="Z95" i="3" s="1"/>
  <c r="AA95" i="3" s="1"/>
  <c r="AB95" i="3" s="1"/>
  <c r="AC95" i="3" s="1"/>
  <c r="J96" i="3"/>
  <c r="K96" i="3" s="1"/>
  <c r="L96" i="3" s="1"/>
  <c r="M96" i="3" s="1"/>
  <c r="N96" i="3" s="1"/>
  <c r="O96" i="3" s="1"/>
  <c r="P96" i="3" s="1"/>
  <c r="Q96" i="3" s="1"/>
  <c r="R96" i="3" s="1"/>
  <c r="S96" i="3" s="1"/>
  <c r="T96" i="3" s="1"/>
  <c r="U96" i="3" s="1"/>
  <c r="V96" i="3" s="1"/>
  <c r="W96" i="3" s="1"/>
  <c r="X96" i="3" s="1"/>
  <c r="Y96" i="3" s="1"/>
  <c r="Z96" i="3" s="1"/>
  <c r="AA96" i="3" s="1"/>
  <c r="AB96" i="3" s="1"/>
  <c r="AC96" i="3" s="1"/>
  <c r="J97" i="3"/>
  <c r="K97" i="3" s="1"/>
  <c r="L97" i="3" s="1"/>
  <c r="M97" i="3" s="1"/>
  <c r="N97" i="3" s="1"/>
  <c r="O97" i="3" s="1"/>
  <c r="P97" i="3" s="1"/>
  <c r="Q97" i="3" s="1"/>
  <c r="R97" i="3" s="1"/>
  <c r="S97" i="3" s="1"/>
  <c r="T97" i="3" s="1"/>
  <c r="U97" i="3" s="1"/>
  <c r="V97" i="3" s="1"/>
  <c r="W97" i="3" s="1"/>
  <c r="X97" i="3" s="1"/>
  <c r="Y97" i="3" s="1"/>
  <c r="Z97" i="3" s="1"/>
  <c r="AA97" i="3" s="1"/>
  <c r="AB97" i="3" s="1"/>
  <c r="AC97" i="3" s="1"/>
  <c r="J98" i="3"/>
  <c r="K98" i="3" s="1"/>
  <c r="L98" i="3" s="1"/>
  <c r="M98" i="3" s="1"/>
  <c r="N98" i="3" s="1"/>
  <c r="O98" i="3" s="1"/>
  <c r="P98" i="3" s="1"/>
  <c r="Q98" i="3" s="1"/>
  <c r="R98" i="3" s="1"/>
  <c r="S98" i="3" s="1"/>
  <c r="T98" i="3" s="1"/>
  <c r="U98" i="3" s="1"/>
  <c r="V98" i="3" s="1"/>
  <c r="W98" i="3" s="1"/>
  <c r="X98" i="3" s="1"/>
  <c r="Y98" i="3" s="1"/>
  <c r="Z98" i="3" s="1"/>
  <c r="AA98" i="3" s="1"/>
  <c r="AB98" i="3" s="1"/>
  <c r="AC98" i="3" s="1"/>
  <c r="J99" i="3"/>
  <c r="K99" i="3" s="1"/>
  <c r="L99" i="3" s="1"/>
  <c r="M99" i="3" s="1"/>
  <c r="N99" i="3" s="1"/>
  <c r="O99" i="3" s="1"/>
  <c r="P99" i="3" s="1"/>
  <c r="Q99" i="3" s="1"/>
  <c r="R99" i="3" s="1"/>
  <c r="S99" i="3" s="1"/>
  <c r="T99" i="3" s="1"/>
  <c r="U99" i="3" s="1"/>
  <c r="V99" i="3" s="1"/>
  <c r="W99" i="3" s="1"/>
  <c r="X99" i="3" s="1"/>
  <c r="Y99" i="3" s="1"/>
  <c r="Z99" i="3" s="1"/>
  <c r="AA99" i="3" s="1"/>
  <c r="AB99" i="3" s="1"/>
  <c r="AC99" i="3" s="1"/>
  <c r="J100" i="3"/>
  <c r="K100" i="3" s="1"/>
  <c r="L100" i="3" s="1"/>
  <c r="M100" i="3" s="1"/>
  <c r="N100" i="3" s="1"/>
  <c r="O100" i="3" s="1"/>
  <c r="P100" i="3" s="1"/>
  <c r="Q100" i="3" s="1"/>
  <c r="R100" i="3" s="1"/>
  <c r="S100" i="3" s="1"/>
  <c r="T100" i="3" s="1"/>
  <c r="U100" i="3" s="1"/>
  <c r="V100" i="3" s="1"/>
  <c r="W100" i="3" s="1"/>
  <c r="X100" i="3" s="1"/>
  <c r="Y100" i="3" s="1"/>
  <c r="Z100" i="3" s="1"/>
  <c r="AA100" i="3" s="1"/>
  <c r="AB100" i="3" s="1"/>
  <c r="AC100" i="3" s="1"/>
  <c r="J101" i="3"/>
  <c r="K101" i="3" s="1"/>
  <c r="L101" i="3" s="1"/>
  <c r="M101" i="3" s="1"/>
  <c r="N101" i="3" s="1"/>
  <c r="O101" i="3" s="1"/>
  <c r="P101" i="3" s="1"/>
  <c r="Q101" i="3" s="1"/>
  <c r="R101" i="3" s="1"/>
  <c r="S101" i="3" s="1"/>
  <c r="T101" i="3" s="1"/>
  <c r="U101" i="3" s="1"/>
  <c r="V101" i="3" s="1"/>
  <c r="W101" i="3" s="1"/>
  <c r="X101" i="3" s="1"/>
  <c r="Y101" i="3" s="1"/>
  <c r="Z101" i="3" s="1"/>
  <c r="AA101" i="3" s="1"/>
  <c r="AB101" i="3" s="1"/>
  <c r="AC101" i="3" s="1"/>
  <c r="J102" i="3"/>
  <c r="K102" i="3" s="1"/>
  <c r="L102" i="3" s="1"/>
  <c r="M102" i="3" s="1"/>
  <c r="N102" i="3" s="1"/>
  <c r="O102" i="3" s="1"/>
  <c r="P102" i="3" s="1"/>
  <c r="Q102" i="3" s="1"/>
  <c r="R102" i="3" s="1"/>
  <c r="S102" i="3" s="1"/>
  <c r="T102" i="3" s="1"/>
  <c r="U102" i="3" s="1"/>
  <c r="V102" i="3" s="1"/>
  <c r="W102" i="3" s="1"/>
  <c r="X102" i="3" s="1"/>
  <c r="Y102" i="3" s="1"/>
  <c r="Z102" i="3" s="1"/>
  <c r="AA102" i="3" s="1"/>
  <c r="AB102" i="3" s="1"/>
  <c r="AC102" i="3" s="1"/>
  <c r="J103" i="3"/>
  <c r="K103" i="3" s="1"/>
  <c r="L103" i="3" s="1"/>
  <c r="M103" i="3" s="1"/>
  <c r="N103" i="3" s="1"/>
  <c r="O103" i="3" s="1"/>
  <c r="P103" i="3" s="1"/>
  <c r="Q103" i="3" s="1"/>
  <c r="R103" i="3" s="1"/>
  <c r="S103" i="3" s="1"/>
  <c r="T103" i="3" s="1"/>
  <c r="U103" i="3" s="1"/>
  <c r="V103" i="3" s="1"/>
  <c r="W103" i="3" s="1"/>
  <c r="X103" i="3" s="1"/>
  <c r="Y103" i="3" s="1"/>
  <c r="Z103" i="3" s="1"/>
  <c r="AA103" i="3" s="1"/>
  <c r="AB103" i="3" s="1"/>
  <c r="AC103" i="3" s="1"/>
  <c r="J105" i="3"/>
  <c r="K105" i="3" s="1"/>
  <c r="L105" i="3" s="1"/>
  <c r="M105" i="3" s="1"/>
  <c r="N105" i="3" s="1"/>
  <c r="O105" i="3" s="1"/>
  <c r="P105" i="3" s="1"/>
  <c r="Q105" i="3" s="1"/>
  <c r="R105" i="3" s="1"/>
  <c r="S105" i="3" s="1"/>
  <c r="T105" i="3" s="1"/>
  <c r="U105" i="3" s="1"/>
  <c r="V105" i="3" s="1"/>
  <c r="W105" i="3" s="1"/>
  <c r="X105" i="3" s="1"/>
  <c r="Y105" i="3" s="1"/>
  <c r="Z105" i="3" s="1"/>
  <c r="AA105" i="3" s="1"/>
  <c r="AB105" i="3" s="1"/>
  <c r="AC105" i="3" s="1"/>
  <c r="J106" i="3"/>
  <c r="K106" i="3" s="1"/>
  <c r="L106" i="3" s="1"/>
  <c r="M106" i="3" s="1"/>
  <c r="N106" i="3" s="1"/>
  <c r="O106" i="3" s="1"/>
  <c r="P106" i="3" s="1"/>
  <c r="Q106" i="3" s="1"/>
  <c r="R106" i="3" s="1"/>
  <c r="S106" i="3" s="1"/>
  <c r="T106" i="3" s="1"/>
  <c r="U106" i="3" s="1"/>
  <c r="V106" i="3" s="1"/>
  <c r="W106" i="3" s="1"/>
  <c r="X106" i="3" s="1"/>
  <c r="Y106" i="3" s="1"/>
  <c r="Z106" i="3" s="1"/>
  <c r="AA106" i="3" s="1"/>
  <c r="AB106" i="3" s="1"/>
  <c r="AC106" i="3" s="1"/>
  <c r="J107" i="3"/>
  <c r="K107" i="3" s="1"/>
  <c r="L107" i="3" s="1"/>
  <c r="M107" i="3" s="1"/>
  <c r="N107" i="3" s="1"/>
  <c r="O107" i="3" s="1"/>
  <c r="P107" i="3" s="1"/>
  <c r="Q107" i="3" s="1"/>
  <c r="R107" i="3" s="1"/>
  <c r="S107" i="3" s="1"/>
  <c r="T107" i="3" s="1"/>
  <c r="U107" i="3" s="1"/>
  <c r="V107" i="3" s="1"/>
  <c r="W107" i="3" s="1"/>
  <c r="X107" i="3" s="1"/>
  <c r="Y107" i="3" s="1"/>
  <c r="Z107" i="3" s="1"/>
  <c r="AA107" i="3" s="1"/>
  <c r="AB107" i="3" s="1"/>
  <c r="AC107" i="3" s="1"/>
  <c r="J108" i="3"/>
  <c r="K108" i="3" s="1"/>
  <c r="L108" i="3" s="1"/>
  <c r="M108" i="3" s="1"/>
  <c r="N108" i="3" s="1"/>
  <c r="O108" i="3" s="1"/>
  <c r="P108" i="3" s="1"/>
  <c r="Q108" i="3" s="1"/>
  <c r="R108" i="3" s="1"/>
  <c r="S108" i="3" s="1"/>
  <c r="T108" i="3" s="1"/>
  <c r="U108" i="3" s="1"/>
  <c r="V108" i="3" s="1"/>
  <c r="W108" i="3" s="1"/>
  <c r="X108" i="3" s="1"/>
  <c r="Y108" i="3" s="1"/>
  <c r="Z108" i="3" s="1"/>
  <c r="AA108" i="3" s="1"/>
  <c r="AB108" i="3" s="1"/>
  <c r="AC108" i="3" s="1"/>
  <c r="J109" i="3"/>
  <c r="K109" i="3" s="1"/>
  <c r="L109" i="3" s="1"/>
  <c r="M109" i="3" s="1"/>
  <c r="N109" i="3" s="1"/>
  <c r="O109" i="3" s="1"/>
  <c r="P109" i="3" s="1"/>
  <c r="Q109" i="3" s="1"/>
  <c r="R109" i="3" s="1"/>
  <c r="S109" i="3" s="1"/>
  <c r="T109" i="3" s="1"/>
  <c r="U109" i="3" s="1"/>
  <c r="V109" i="3" s="1"/>
  <c r="W109" i="3" s="1"/>
  <c r="X109" i="3" s="1"/>
  <c r="Y109" i="3" s="1"/>
  <c r="Z109" i="3" s="1"/>
  <c r="AA109" i="3" s="1"/>
  <c r="AB109" i="3" s="1"/>
  <c r="AC109" i="3" s="1"/>
  <c r="J110" i="3"/>
  <c r="K110" i="3" s="1"/>
  <c r="L110" i="3" s="1"/>
  <c r="M110" i="3" s="1"/>
  <c r="N110" i="3" s="1"/>
  <c r="O110" i="3" s="1"/>
  <c r="P110" i="3" s="1"/>
  <c r="Q110" i="3" s="1"/>
  <c r="R110" i="3" s="1"/>
  <c r="S110" i="3" s="1"/>
  <c r="T110" i="3" s="1"/>
  <c r="U110" i="3" s="1"/>
  <c r="V110" i="3" s="1"/>
  <c r="W110" i="3" s="1"/>
  <c r="X110" i="3" s="1"/>
  <c r="Y110" i="3" s="1"/>
  <c r="Z110" i="3" s="1"/>
  <c r="AA110" i="3" s="1"/>
  <c r="AB110" i="3" s="1"/>
  <c r="AC110" i="3" s="1"/>
  <c r="J111" i="3"/>
  <c r="K111" i="3" s="1"/>
  <c r="L111" i="3" s="1"/>
  <c r="M111" i="3" s="1"/>
  <c r="N111" i="3" s="1"/>
  <c r="O111" i="3" s="1"/>
  <c r="P111" i="3" s="1"/>
  <c r="Q111" i="3" s="1"/>
  <c r="R111" i="3" s="1"/>
  <c r="S111" i="3" s="1"/>
  <c r="T111" i="3" s="1"/>
  <c r="U111" i="3" s="1"/>
  <c r="V111" i="3" s="1"/>
  <c r="W111" i="3" s="1"/>
  <c r="X111" i="3" s="1"/>
  <c r="Y111" i="3" s="1"/>
  <c r="Z111" i="3" s="1"/>
  <c r="AA111" i="3" s="1"/>
  <c r="AB111" i="3" s="1"/>
  <c r="AC111" i="3" s="1"/>
  <c r="J112" i="3"/>
  <c r="K112" i="3" s="1"/>
  <c r="L112" i="3" s="1"/>
  <c r="M112" i="3" s="1"/>
  <c r="N112" i="3" s="1"/>
  <c r="O112" i="3" s="1"/>
  <c r="P112" i="3" s="1"/>
  <c r="Q112" i="3" s="1"/>
  <c r="R112" i="3" s="1"/>
  <c r="S112" i="3" s="1"/>
  <c r="T112" i="3" s="1"/>
  <c r="U112" i="3" s="1"/>
  <c r="V112" i="3" s="1"/>
  <c r="W112" i="3" s="1"/>
  <c r="X112" i="3" s="1"/>
  <c r="Y112" i="3" s="1"/>
  <c r="Z112" i="3" s="1"/>
  <c r="AA112" i="3" s="1"/>
  <c r="AB112" i="3" s="1"/>
  <c r="AC112" i="3" s="1"/>
  <c r="J113" i="3"/>
  <c r="K113" i="3" s="1"/>
  <c r="L113" i="3" s="1"/>
  <c r="M113" i="3" s="1"/>
  <c r="N113" i="3" s="1"/>
  <c r="O113" i="3" s="1"/>
  <c r="P113" i="3" s="1"/>
  <c r="Q113" i="3" s="1"/>
  <c r="R113" i="3" s="1"/>
  <c r="S113" i="3" s="1"/>
  <c r="T113" i="3" s="1"/>
  <c r="U113" i="3" s="1"/>
  <c r="V113" i="3" s="1"/>
  <c r="W113" i="3" s="1"/>
  <c r="X113" i="3" s="1"/>
  <c r="Y113" i="3" s="1"/>
  <c r="Z113" i="3" s="1"/>
  <c r="AA113" i="3" s="1"/>
  <c r="AB113" i="3" s="1"/>
  <c r="AC113" i="3" s="1"/>
  <c r="J114" i="3"/>
  <c r="K114" i="3" s="1"/>
  <c r="L114" i="3" s="1"/>
  <c r="M114" i="3" s="1"/>
  <c r="N114" i="3" s="1"/>
  <c r="O114" i="3" s="1"/>
  <c r="P114" i="3" s="1"/>
  <c r="Q114" i="3" s="1"/>
  <c r="R114" i="3" s="1"/>
  <c r="S114" i="3" s="1"/>
  <c r="T114" i="3" s="1"/>
  <c r="U114" i="3" s="1"/>
  <c r="V114" i="3" s="1"/>
  <c r="W114" i="3" s="1"/>
  <c r="X114" i="3" s="1"/>
  <c r="Y114" i="3" s="1"/>
  <c r="Z114" i="3" s="1"/>
  <c r="AA114" i="3" s="1"/>
  <c r="AB114" i="3" s="1"/>
  <c r="AC114" i="3" s="1"/>
  <c r="J115" i="3"/>
  <c r="K115" i="3" s="1"/>
  <c r="L115" i="3" s="1"/>
  <c r="M115" i="3" s="1"/>
  <c r="N115" i="3" s="1"/>
  <c r="O115" i="3" s="1"/>
  <c r="P115" i="3" s="1"/>
  <c r="Q115" i="3" s="1"/>
  <c r="R115" i="3" s="1"/>
  <c r="S115" i="3" s="1"/>
  <c r="T115" i="3" s="1"/>
  <c r="U115" i="3" s="1"/>
  <c r="V115" i="3" s="1"/>
  <c r="W115" i="3" s="1"/>
  <c r="X115" i="3" s="1"/>
  <c r="Y115" i="3" s="1"/>
  <c r="Z115" i="3" s="1"/>
  <c r="AA115" i="3" s="1"/>
  <c r="AB115" i="3" s="1"/>
  <c r="AC115" i="3" s="1"/>
  <c r="J116" i="3"/>
  <c r="K116" i="3" s="1"/>
  <c r="L116" i="3" s="1"/>
  <c r="M116" i="3" s="1"/>
  <c r="N116" i="3" s="1"/>
  <c r="O116" i="3" s="1"/>
  <c r="P116" i="3" s="1"/>
  <c r="Q116" i="3" s="1"/>
  <c r="R116" i="3" s="1"/>
  <c r="S116" i="3" s="1"/>
  <c r="T116" i="3" s="1"/>
  <c r="U116" i="3" s="1"/>
  <c r="V116" i="3" s="1"/>
  <c r="W116" i="3" s="1"/>
  <c r="X116" i="3" s="1"/>
  <c r="Y116" i="3" s="1"/>
  <c r="Z116" i="3" s="1"/>
  <c r="AA116" i="3" s="1"/>
  <c r="AB116" i="3" s="1"/>
  <c r="AC116" i="3" s="1"/>
  <c r="J117" i="3"/>
  <c r="K117" i="3" s="1"/>
  <c r="L117" i="3" s="1"/>
  <c r="M117" i="3" s="1"/>
  <c r="N117" i="3" s="1"/>
  <c r="O117" i="3" s="1"/>
  <c r="P117" i="3" s="1"/>
  <c r="Q117" i="3" s="1"/>
  <c r="R117" i="3" s="1"/>
  <c r="S117" i="3" s="1"/>
  <c r="T117" i="3" s="1"/>
  <c r="U117" i="3" s="1"/>
  <c r="V117" i="3" s="1"/>
  <c r="W117" i="3" s="1"/>
  <c r="X117" i="3" s="1"/>
  <c r="Y117" i="3" s="1"/>
  <c r="Z117" i="3" s="1"/>
  <c r="AA117" i="3" s="1"/>
  <c r="AB117" i="3" s="1"/>
  <c r="AC117" i="3" s="1"/>
  <c r="J118" i="3"/>
  <c r="K118" i="3" s="1"/>
  <c r="L118" i="3" s="1"/>
  <c r="M118" i="3" s="1"/>
  <c r="N118" i="3" s="1"/>
  <c r="O118" i="3" s="1"/>
  <c r="P118" i="3" s="1"/>
  <c r="Q118" i="3" s="1"/>
  <c r="R118" i="3" s="1"/>
  <c r="S118" i="3" s="1"/>
  <c r="T118" i="3" s="1"/>
  <c r="U118" i="3" s="1"/>
  <c r="V118" i="3" s="1"/>
  <c r="W118" i="3" s="1"/>
  <c r="X118" i="3" s="1"/>
  <c r="Y118" i="3" s="1"/>
  <c r="Z118" i="3" s="1"/>
  <c r="AA118" i="3" s="1"/>
  <c r="AB118" i="3" s="1"/>
  <c r="AC118" i="3" s="1"/>
  <c r="J119" i="3"/>
  <c r="K119" i="3" s="1"/>
  <c r="L119" i="3" s="1"/>
  <c r="M119" i="3" s="1"/>
  <c r="N119" i="3" s="1"/>
  <c r="O119" i="3" s="1"/>
  <c r="P119" i="3" s="1"/>
  <c r="Q119" i="3" s="1"/>
  <c r="R119" i="3" s="1"/>
  <c r="S119" i="3" s="1"/>
  <c r="T119" i="3" s="1"/>
  <c r="U119" i="3" s="1"/>
  <c r="V119" i="3" s="1"/>
  <c r="W119" i="3" s="1"/>
  <c r="X119" i="3" s="1"/>
  <c r="Y119" i="3" s="1"/>
  <c r="Z119" i="3" s="1"/>
  <c r="AA119" i="3" s="1"/>
  <c r="AB119" i="3" s="1"/>
  <c r="AC119" i="3" s="1"/>
  <c r="J120" i="3"/>
  <c r="K120" i="3" s="1"/>
  <c r="L120" i="3" s="1"/>
  <c r="M120" i="3" s="1"/>
  <c r="N120" i="3" s="1"/>
  <c r="O120" i="3" s="1"/>
  <c r="P120" i="3" s="1"/>
  <c r="Q120" i="3" s="1"/>
  <c r="R120" i="3" s="1"/>
  <c r="S120" i="3" s="1"/>
  <c r="T120" i="3" s="1"/>
  <c r="U120" i="3" s="1"/>
  <c r="V120" i="3" s="1"/>
  <c r="W120" i="3" s="1"/>
  <c r="X120" i="3" s="1"/>
  <c r="Y120" i="3" s="1"/>
  <c r="Z120" i="3" s="1"/>
  <c r="AA120" i="3" s="1"/>
  <c r="AB120" i="3" s="1"/>
  <c r="AC120" i="3" s="1"/>
  <c r="J121" i="3"/>
  <c r="K121" i="3" s="1"/>
  <c r="L121" i="3" s="1"/>
  <c r="M121" i="3" s="1"/>
  <c r="N121" i="3" s="1"/>
  <c r="O121" i="3" s="1"/>
  <c r="P121" i="3" s="1"/>
  <c r="Q121" i="3" s="1"/>
  <c r="R121" i="3" s="1"/>
  <c r="S121" i="3" s="1"/>
  <c r="T121" i="3" s="1"/>
  <c r="U121" i="3" s="1"/>
  <c r="V121" i="3" s="1"/>
  <c r="W121" i="3" s="1"/>
  <c r="X121" i="3" s="1"/>
  <c r="Y121" i="3" s="1"/>
  <c r="Z121" i="3" s="1"/>
  <c r="AA121" i="3" s="1"/>
  <c r="AB121" i="3" s="1"/>
  <c r="AC121" i="3" s="1"/>
  <c r="J122" i="3"/>
  <c r="K122" i="3" s="1"/>
  <c r="L122" i="3" s="1"/>
  <c r="M122" i="3" s="1"/>
  <c r="N122" i="3" s="1"/>
  <c r="O122" i="3" s="1"/>
  <c r="P122" i="3" s="1"/>
  <c r="Q122" i="3" s="1"/>
  <c r="R122" i="3" s="1"/>
  <c r="S122" i="3" s="1"/>
  <c r="T122" i="3" s="1"/>
  <c r="U122" i="3" s="1"/>
  <c r="V122" i="3" s="1"/>
  <c r="W122" i="3" s="1"/>
  <c r="X122" i="3" s="1"/>
  <c r="Y122" i="3" s="1"/>
  <c r="Z122" i="3" s="1"/>
  <c r="AA122" i="3" s="1"/>
  <c r="AB122" i="3" s="1"/>
  <c r="AC122" i="3" s="1"/>
  <c r="J123" i="3"/>
  <c r="K123" i="3" s="1"/>
  <c r="L123" i="3" s="1"/>
  <c r="M123" i="3" s="1"/>
  <c r="N123" i="3" s="1"/>
  <c r="O123" i="3" s="1"/>
  <c r="P123" i="3" s="1"/>
  <c r="Q123" i="3" s="1"/>
  <c r="R123" i="3" s="1"/>
  <c r="S123" i="3" s="1"/>
  <c r="T123" i="3" s="1"/>
  <c r="U123" i="3" s="1"/>
  <c r="V123" i="3" s="1"/>
  <c r="W123" i="3" s="1"/>
  <c r="X123" i="3" s="1"/>
  <c r="Y123" i="3" s="1"/>
  <c r="Z123" i="3" s="1"/>
  <c r="AA123" i="3" s="1"/>
  <c r="AB123" i="3" s="1"/>
  <c r="AC123" i="3" s="1"/>
  <c r="J124" i="3"/>
  <c r="K124" i="3" s="1"/>
  <c r="L124" i="3" s="1"/>
  <c r="M124" i="3" s="1"/>
  <c r="N124" i="3" s="1"/>
  <c r="O124" i="3" s="1"/>
  <c r="P124" i="3" s="1"/>
  <c r="Q124" i="3" s="1"/>
  <c r="R124" i="3" s="1"/>
  <c r="S124" i="3" s="1"/>
  <c r="T124" i="3" s="1"/>
  <c r="U124" i="3" s="1"/>
  <c r="V124" i="3" s="1"/>
  <c r="W124" i="3" s="1"/>
  <c r="X124" i="3" s="1"/>
  <c r="Y124" i="3" s="1"/>
  <c r="Z124" i="3" s="1"/>
  <c r="AA124" i="3" s="1"/>
  <c r="AB124" i="3" s="1"/>
  <c r="AC124" i="3" s="1"/>
  <c r="J125" i="3"/>
  <c r="K125" i="3" s="1"/>
  <c r="L125" i="3" s="1"/>
  <c r="M125" i="3" s="1"/>
  <c r="N125" i="3" s="1"/>
  <c r="O125" i="3" s="1"/>
  <c r="P125" i="3" s="1"/>
  <c r="Q125" i="3" s="1"/>
  <c r="R125" i="3" s="1"/>
  <c r="S125" i="3" s="1"/>
  <c r="T125" i="3" s="1"/>
  <c r="U125" i="3" s="1"/>
  <c r="V125" i="3" s="1"/>
  <c r="W125" i="3" s="1"/>
  <c r="X125" i="3" s="1"/>
  <c r="Y125" i="3" s="1"/>
  <c r="Z125" i="3" s="1"/>
  <c r="AA125" i="3" s="1"/>
  <c r="AB125" i="3" s="1"/>
  <c r="AC125" i="3" s="1"/>
  <c r="J127" i="3"/>
  <c r="K127" i="3" s="1"/>
  <c r="L127" i="3" s="1"/>
  <c r="M127" i="3" s="1"/>
  <c r="N127" i="3" s="1"/>
  <c r="O127" i="3" s="1"/>
  <c r="P127" i="3" s="1"/>
  <c r="Q127" i="3" s="1"/>
  <c r="R127" i="3" s="1"/>
  <c r="S127" i="3" s="1"/>
  <c r="T127" i="3" s="1"/>
  <c r="U127" i="3" s="1"/>
  <c r="V127" i="3" s="1"/>
  <c r="W127" i="3" s="1"/>
  <c r="X127" i="3" s="1"/>
  <c r="Y127" i="3" s="1"/>
  <c r="Z127" i="3" s="1"/>
  <c r="AA127" i="3" s="1"/>
  <c r="AB127" i="3" s="1"/>
  <c r="AC127" i="3" s="1"/>
  <c r="J129" i="3"/>
  <c r="K129" i="3" s="1"/>
  <c r="L129" i="3" s="1"/>
  <c r="M129" i="3" s="1"/>
  <c r="N129" i="3" s="1"/>
  <c r="O129" i="3" s="1"/>
  <c r="P129" i="3" s="1"/>
  <c r="Q129" i="3" s="1"/>
  <c r="R129" i="3" s="1"/>
  <c r="S129" i="3" s="1"/>
  <c r="T129" i="3" s="1"/>
  <c r="U129" i="3" s="1"/>
  <c r="V129" i="3" s="1"/>
  <c r="W129" i="3" s="1"/>
  <c r="X129" i="3" s="1"/>
  <c r="Y129" i="3" s="1"/>
  <c r="Z129" i="3" s="1"/>
  <c r="AA129" i="3" s="1"/>
  <c r="AB129" i="3" s="1"/>
  <c r="AC129" i="3" s="1"/>
  <c r="J130" i="3"/>
  <c r="K130" i="3" s="1"/>
  <c r="L130" i="3" s="1"/>
  <c r="M130" i="3" s="1"/>
  <c r="N130" i="3" s="1"/>
  <c r="O130" i="3" s="1"/>
  <c r="P130" i="3" s="1"/>
  <c r="Q130" i="3" s="1"/>
  <c r="R130" i="3" s="1"/>
  <c r="S130" i="3" s="1"/>
  <c r="T130" i="3" s="1"/>
  <c r="U130" i="3" s="1"/>
  <c r="V130" i="3" s="1"/>
  <c r="W130" i="3" s="1"/>
  <c r="X130" i="3" s="1"/>
  <c r="Y130" i="3" s="1"/>
  <c r="Z130" i="3" s="1"/>
  <c r="AA130" i="3" s="1"/>
  <c r="AB130" i="3" s="1"/>
  <c r="AC130" i="3" s="1"/>
  <c r="J131" i="3"/>
  <c r="K131" i="3" s="1"/>
  <c r="L131" i="3" s="1"/>
  <c r="M131" i="3" s="1"/>
  <c r="N131" i="3" s="1"/>
  <c r="O131" i="3" s="1"/>
  <c r="P131" i="3" s="1"/>
  <c r="Q131" i="3" s="1"/>
  <c r="R131" i="3" s="1"/>
  <c r="S131" i="3" s="1"/>
  <c r="T131" i="3" s="1"/>
  <c r="U131" i="3" s="1"/>
  <c r="V131" i="3" s="1"/>
  <c r="W131" i="3" s="1"/>
  <c r="X131" i="3" s="1"/>
  <c r="Y131" i="3" s="1"/>
  <c r="Z131" i="3" s="1"/>
  <c r="AA131" i="3" s="1"/>
  <c r="AB131" i="3" s="1"/>
  <c r="AC131" i="3" s="1"/>
  <c r="J132" i="3"/>
  <c r="K132" i="3" s="1"/>
  <c r="L132" i="3" s="1"/>
  <c r="M132" i="3" s="1"/>
  <c r="N132" i="3" s="1"/>
  <c r="O132" i="3" s="1"/>
  <c r="P132" i="3" s="1"/>
  <c r="Q132" i="3" s="1"/>
  <c r="R132" i="3" s="1"/>
  <c r="S132" i="3" s="1"/>
  <c r="T132" i="3" s="1"/>
  <c r="U132" i="3" s="1"/>
  <c r="V132" i="3" s="1"/>
  <c r="W132" i="3" s="1"/>
  <c r="X132" i="3" s="1"/>
  <c r="Y132" i="3" s="1"/>
  <c r="Z132" i="3" s="1"/>
  <c r="AA132" i="3" s="1"/>
  <c r="AB132" i="3" s="1"/>
  <c r="AC132" i="3" s="1"/>
  <c r="J133" i="3"/>
  <c r="K133" i="3" s="1"/>
  <c r="L133" i="3" s="1"/>
  <c r="M133" i="3" s="1"/>
  <c r="N133" i="3" s="1"/>
  <c r="O133" i="3" s="1"/>
  <c r="P133" i="3" s="1"/>
  <c r="Q133" i="3" s="1"/>
  <c r="R133" i="3" s="1"/>
  <c r="S133" i="3" s="1"/>
  <c r="T133" i="3" s="1"/>
  <c r="U133" i="3" s="1"/>
  <c r="V133" i="3" s="1"/>
  <c r="W133" i="3" s="1"/>
  <c r="X133" i="3" s="1"/>
  <c r="Y133" i="3" s="1"/>
  <c r="Z133" i="3" s="1"/>
  <c r="AA133" i="3" s="1"/>
  <c r="AB133" i="3" s="1"/>
  <c r="AC133" i="3" s="1"/>
  <c r="J135" i="3"/>
  <c r="K135" i="3" s="1"/>
  <c r="L135" i="3" s="1"/>
  <c r="M135" i="3" s="1"/>
  <c r="N135" i="3" s="1"/>
  <c r="O135" i="3" s="1"/>
  <c r="P135" i="3" s="1"/>
  <c r="Q135" i="3" s="1"/>
  <c r="R135" i="3" s="1"/>
  <c r="S135" i="3" s="1"/>
  <c r="T135" i="3" s="1"/>
  <c r="U135" i="3" s="1"/>
  <c r="V135" i="3" s="1"/>
  <c r="W135" i="3" s="1"/>
  <c r="X135" i="3" s="1"/>
  <c r="Y135" i="3" s="1"/>
  <c r="Z135" i="3" s="1"/>
  <c r="AA135" i="3" s="1"/>
  <c r="AB135" i="3" s="1"/>
  <c r="AC135" i="3" s="1"/>
  <c r="J136" i="3"/>
  <c r="K136" i="3" s="1"/>
  <c r="L136" i="3" s="1"/>
  <c r="M136" i="3" s="1"/>
  <c r="N136" i="3" s="1"/>
  <c r="O136" i="3" s="1"/>
  <c r="P136" i="3" s="1"/>
  <c r="Q136" i="3" s="1"/>
  <c r="R136" i="3" s="1"/>
  <c r="S136" i="3" s="1"/>
  <c r="T136" i="3" s="1"/>
  <c r="U136" i="3" s="1"/>
  <c r="V136" i="3" s="1"/>
  <c r="W136" i="3" s="1"/>
  <c r="X136" i="3" s="1"/>
  <c r="Y136" i="3" s="1"/>
  <c r="Z136" i="3" s="1"/>
  <c r="AA136" i="3" s="1"/>
  <c r="AB136" i="3" s="1"/>
  <c r="AC136" i="3" s="1"/>
  <c r="J137" i="3"/>
  <c r="K137" i="3" s="1"/>
  <c r="L137" i="3" s="1"/>
  <c r="M137" i="3" s="1"/>
  <c r="N137" i="3" s="1"/>
  <c r="O137" i="3" s="1"/>
  <c r="P137" i="3" s="1"/>
  <c r="Q137" i="3" s="1"/>
  <c r="R137" i="3" s="1"/>
  <c r="S137" i="3" s="1"/>
  <c r="T137" i="3" s="1"/>
  <c r="U137" i="3" s="1"/>
  <c r="V137" i="3" s="1"/>
  <c r="W137" i="3" s="1"/>
  <c r="X137" i="3" s="1"/>
  <c r="Y137" i="3" s="1"/>
  <c r="Z137" i="3" s="1"/>
  <c r="AA137" i="3" s="1"/>
  <c r="AB137" i="3" s="1"/>
  <c r="AC137" i="3" s="1"/>
  <c r="J138" i="3"/>
  <c r="K138" i="3" s="1"/>
  <c r="L138" i="3" s="1"/>
  <c r="M138" i="3" s="1"/>
  <c r="N138" i="3" s="1"/>
  <c r="O138" i="3" s="1"/>
  <c r="P138" i="3" s="1"/>
  <c r="Q138" i="3" s="1"/>
  <c r="R138" i="3" s="1"/>
  <c r="S138" i="3" s="1"/>
  <c r="T138" i="3" s="1"/>
  <c r="U138" i="3" s="1"/>
  <c r="V138" i="3" s="1"/>
  <c r="W138" i="3" s="1"/>
  <c r="X138" i="3" s="1"/>
  <c r="Y138" i="3" s="1"/>
  <c r="Z138" i="3" s="1"/>
  <c r="AA138" i="3" s="1"/>
  <c r="AB138" i="3" s="1"/>
  <c r="AC138" i="3" s="1"/>
  <c r="J139" i="3"/>
  <c r="K139" i="3" s="1"/>
  <c r="L139" i="3" s="1"/>
  <c r="M139" i="3" s="1"/>
  <c r="N139" i="3" s="1"/>
  <c r="O139" i="3" s="1"/>
  <c r="P139" i="3" s="1"/>
  <c r="Q139" i="3" s="1"/>
  <c r="R139" i="3" s="1"/>
  <c r="S139" i="3" s="1"/>
  <c r="T139" i="3" s="1"/>
  <c r="U139" i="3" s="1"/>
  <c r="V139" i="3" s="1"/>
  <c r="W139" i="3" s="1"/>
  <c r="X139" i="3" s="1"/>
  <c r="Y139" i="3" s="1"/>
  <c r="Z139" i="3" s="1"/>
  <c r="AA139" i="3" s="1"/>
  <c r="AB139" i="3" s="1"/>
  <c r="AC139" i="3" s="1"/>
  <c r="J140" i="3"/>
  <c r="K140" i="3" s="1"/>
  <c r="L140" i="3" s="1"/>
  <c r="M140" i="3" s="1"/>
  <c r="N140" i="3" s="1"/>
  <c r="O140" i="3" s="1"/>
  <c r="P140" i="3" s="1"/>
  <c r="Q140" i="3" s="1"/>
  <c r="R140" i="3" s="1"/>
  <c r="S140" i="3" s="1"/>
  <c r="T140" i="3" s="1"/>
  <c r="U140" i="3" s="1"/>
  <c r="V140" i="3" s="1"/>
  <c r="W140" i="3" s="1"/>
  <c r="X140" i="3" s="1"/>
  <c r="Y140" i="3" s="1"/>
  <c r="Z140" i="3" s="1"/>
  <c r="AA140" i="3" s="1"/>
  <c r="AB140" i="3" s="1"/>
  <c r="AC140" i="3" s="1"/>
  <c r="J142" i="3"/>
  <c r="K142" i="3" s="1"/>
  <c r="L142" i="3" s="1"/>
  <c r="M142" i="3" s="1"/>
  <c r="N142" i="3" s="1"/>
  <c r="O142" i="3" s="1"/>
  <c r="P142" i="3" s="1"/>
  <c r="Q142" i="3" s="1"/>
  <c r="R142" i="3" s="1"/>
  <c r="S142" i="3" s="1"/>
  <c r="T142" i="3" s="1"/>
  <c r="U142" i="3" s="1"/>
  <c r="V142" i="3" s="1"/>
  <c r="W142" i="3" s="1"/>
  <c r="X142" i="3" s="1"/>
  <c r="Y142" i="3" s="1"/>
  <c r="Z142" i="3" s="1"/>
  <c r="AA142" i="3" s="1"/>
  <c r="AB142" i="3" s="1"/>
  <c r="AC142" i="3" s="1"/>
  <c r="J143" i="3"/>
  <c r="K143" i="3" s="1"/>
  <c r="L143" i="3" s="1"/>
  <c r="M143" i="3" s="1"/>
  <c r="N143" i="3" s="1"/>
  <c r="O143" i="3" s="1"/>
  <c r="P143" i="3" s="1"/>
  <c r="Q143" i="3" s="1"/>
  <c r="R143" i="3" s="1"/>
  <c r="S143" i="3" s="1"/>
  <c r="T143" i="3" s="1"/>
  <c r="U143" i="3" s="1"/>
  <c r="V143" i="3" s="1"/>
  <c r="W143" i="3" s="1"/>
  <c r="X143" i="3" s="1"/>
  <c r="Y143" i="3" s="1"/>
  <c r="Z143" i="3" s="1"/>
  <c r="AA143" i="3" s="1"/>
  <c r="AB143" i="3" s="1"/>
  <c r="AC143" i="3" s="1"/>
  <c r="J145" i="3"/>
  <c r="K145" i="3" s="1"/>
  <c r="L145" i="3" s="1"/>
  <c r="M145" i="3" s="1"/>
  <c r="N145" i="3" s="1"/>
  <c r="O145" i="3" s="1"/>
  <c r="P145" i="3" s="1"/>
  <c r="Q145" i="3" s="1"/>
  <c r="R145" i="3" s="1"/>
  <c r="S145" i="3" s="1"/>
  <c r="T145" i="3" s="1"/>
  <c r="U145" i="3" s="1"/>
  <c r="V145" i="3" s="1"/>
  <c r="W145" i="3" s="1"/>
  <c r="X145" i="3" s="1"/>
  <c r="Y145" i="3" s="1"/>
  <c r="Z145" i="3" s="1"/>
  <c r="AA145" i="3" s="1"/>
  <c r="AB145" i="3" s="1"/>
  <c r="AC145" i="3" s="1"/>
  <c r="J146" i="3"/>
  <c r="K146" i="3" s="1"/>
  <c r="L146" i="3" s="1"/>
  <c r="M146" i="3" s="1"/>
  <c r="N146" i="3" s="1"/>
  <c r="O146" i="3" s="1"/>
  <c r="P146" i="3" s="1"/>
  <c r="Q146" i="3" s="1"/>
  <c r="R146" i="3" s="1"/>
  <c r="S146" i="3" s="1"/>
  <c r="T146" i="3" s="1"/>
  <c r="U146" i="3" s="1"/>
  <c r="V146" i="3" s="1"/>
  <c r="W146" i="3" s="1"/>
  <c r="X146" i="3" s="1"/>
  <c r="Y146" i="3" s="1"/>
  <c r="Z146" i="3" s="1"/>
  <c r="AA146" i="3" s="1"/>
  <c r="AB146" i="3" s="1"/>
  <c r="AC146" i="3" s="1"/>
  <c r="J147" i="3"/>
  <c r="K147" i="3" s="1"/>
  <c r="L147" i="3" s="1"/>
  <c r="M147" i="3" s="1"/>
  <c r="N147" i="3" s="1"/>
  <c r="O147" i="3" s="1"/>
  <c r="P147" i="3" s="1"/>
  <c r="Q147" i="3" s="1"/>
  <c r="R147" i="3" s="1"/>
  <c r="S147" i="3" s="1"/>
  <c r="T147" i="3" s="1"/>
  <c r="U147" i="3" s="1"/>
  <c r="V147" i="3" s="1"/>
  <c r="W147" i="3" s="1"/>
  <c r="X147" i="3" s="1"/>
  <c r="Y147" i="3" s="1"/>
  <c r="Z147" i="3" s="1"/>
  <c r="AA147" i="3" s="1"/>
  <c r="AB147" i="3" s="1"/>
  <c r="AC147" i="3" s="1"/>
  <c r="J148" i="3"/>
  <c r="K148" i="3" s="1"/>
  <c r="L148" i="3" s="1"/>
  <c r="M148" i="3" s="1"/>
  <c r="N148" i="3" s="1"/>
  <c r="O148" i="3" s="1"/>
  <c r="P148" i="3" s="1"/>
  <c r="Q148" i="3" s="1"/>
  <c r="R148" i="3" s="1"/>
  <c r="S148" i="3" s="1"/>
  <c r="T148" i="3" s="1"/>
  <c r="U148" i="3" s="1"/>
  <c r="V148" i="3" s="1"/>
  <c r="W148" i="3" s="1"/>
  <c r="X148" i="3" s="1"/>
  <c r="Y148" i="3" s="1"/>
  <c r="Z148" i="3" s="1"/>
  <c r="AA148" i="3" s="1"/>
  <c r="AB148" i="3" s="1"/>
  <c r="AC148" i="3" s="1"/>
  <c r="J149" i="3"/>
  <c r="K149" i="3" s="1"/>
  <c r="L149" i="3" s="1"/>
  <c r="M149" i="3" s="1"/>
  <c r="N149" i="3" s="1"/>
  <c r="O149" i="3" s="1"/>
  <c r="P149" i="3" s="1"/>
  <c r="Q149" i="3" s="1"/>
  <c r="R149" i="3" s="1"/>
  <c r="S149" i="3" s="1"/>
  <c r="T149" i="3" s="1"/>
  <c r="U149" i="3" s="1"/>
  <c r="V149" i="3" s="1"/>
  <c r="W149" i="3" s="1"/>
  <c r="X149" i="3" s="1"/>
  <c r="Y149" i="3" s="1"/>
  <c r="Z149" i="3" s="1"/>
  <c r="AA149" i="3" s="1"/>
  <c r="AB149" i="3" s="1"/>
  <c r="AC149" i="3" s="1"/>
  <c r="J150" i="3"/>
  <c r="K150" i="3" s="1"/>
  <c r="L150" i="3" s="1"/>
  <c r="M150" i="3" s="1"/>
  <c r="N150" i="3" s="1"/>
  <c r="O150" i="3" s="1"/>
  <c r="P150" i="3" s="1"/>
  <c r="Q150" i="3" s="1"/>
  <c r="R150" i="3" s="1"/>
  <c r="S150" i="3" s="1"/>
  <c r="T150" i="3" s="1"/>
  <c r="U150" i="3" s="1"/>
  <c r="V150" i="3" s="1"/>
  <c r="W150" i="3" s="1"/>
  <c r="X150" i="3" s="1"/>
  <c r="Y150" i="3" s="1"/>
  <c r="Z150" i="3" s="1"/>
  <c r="AA150" i="3" s="1"/>
  <c r="AB150" i="3" s="1"/>
  <c r="AC150" i="3" s="1"/>
  <c r="J151" i="3"/>
  <c r="K151" i="3" s="1"/>
  <c r="L151" i="3" s="1"/>
  <c r="M151" i="3" s="1"/>
  <c r="N151" i="3" s="1"/>
  <c r="O151" i="3" s="1"/>
  <c r="P151" i="3" s="1"/>
  <c r="Q151" i="3" s="1"/>
  <c r="R151" i="3" s="1"/>
  <c r="S151" i="3" s="1"/>
  <c r="T151" i="3" s="1"/>
  <c r="U151" i="3" s="1"/>
  <c r="V151" i="3" s="1"/>
  <c r="W151" i="3" s="1"/>
  <c r="X151" i="3" s="1"/>
  <c r="Y151" i="3" s="1"/>
  <c r="Z151" i="3" s="1"/>
  <c r="AA151" i="3" s="1"/>
  <c r="AB151" i="3" s="1"/>
  <c r="AC151" i="3" s="1"/>
  <c r="J152" i="3"/>
  <c r="K152" i="3" s="1"/>
  <c r="L152" i="3" s="1"/>
  <c r="M152" i="3" s="1"/>
  <c r="N152" i="3" s="1"/>
  <c r="O152" i="3" s="1"/>
  <c r="P152" i="3" s="1"/>
  <c r="Q152" i="3" s="1"/>
  <c r="R152" i="3" s="1"/>
  <c r="S152" i="3" s="1"/>
  <c r="T152" i="3" s="1"/>
  <c r="U152" i="3" s="1"/>
  <c r="V152" i="3" s="1"/>
  <c r="W152" i="3" s="1"/>
  <c r="X152" i="3" s="1"/>
  <c r="Y152" i="3" s="1"/>
  <c r="Z152" i="3" s="1"/>
  <c r="AA152" i="3" s="1"/>
  <c r="AB152" i="3" s="1"/>
  <c r="AC152" i="3" s="1"/>
  <c r="J153" i="3"/>
  <c r="K153" i="3" s="1"/>
  <c r="L153" i="3" s="1"/>
  <c r="M153" i="3" s="1"/>
  <c r="N153" i="3" s="1"/>
  <c r="O153" i="3" s="1"/>
  <c r="P153" i="3" s="1"/>
  <c r="Q153" i="3" s="1"/>
  <c r="R153" i="3" s="1"/>
  <c r="S153" i="3" s="1"/>
  <c r="T153" i="3" s="1"/>
  <c r="U153" i="3" s="1"/>
  <c r="V153" i="3" s="1"/>
  <c r="W153" i="3" s="1"/>
  <c r="X153" i="3" s="1"/>
  <c r="Y153" i="3" s="1"/>
  <c r="Z153" i="3" s="1"/>
  <c r="AA153" i="3" s="1"/>
  <c r="AB153" i="3" s="1"/>
  <c r="AC153" i="3" s="1"/>
  <c r="J154" i="3"/>
  <c r="K154" i="3" s="1"/>
  <c r="L154" i="3" s="1"/>
  <c r="M154" i="3" s="1"/>
  <c r="N154" i="3" s="1"/>
  <c r="O154" i="3" s="1"/>
  <c r="P154" i="3" s="1"/>
  <c r="Q154" i="3" s="1"/>
  <c r="R154" i="3" s="1"/>
  <c r="S154" i="3" s="1"/>
  <c r="T154" i="3" s="1"/>
  <c r="U154" i="3" s="1"/>
  <c r="V154" i="3" s="1"/>
  <c r="W154" i="3" s="1"/>
  <c r="X154" i="3" s="1"/>
  <c r="Y154" i="3" s="1"/>
  <c r="Z154" i="3" s="1"/>
  <c r="AA154" i="3" s="1"/>
  <c r="AB154" i="3" s="1"/>
  <c r="AC154" i="3" s="1"/>
  <c r="J155" i="3"/>
  <c r="K155" i="3" s="1"/>
  <c r="L155" i="3" s="1"/>
  <c r="M155" i="3" s="1"/>
  <c r="N155" i="3" s="1"/>
  <c r="O155" i="3" s="1"/>
  <c r="P155" i="3" s="1"/>
  <c r="Q155" i="3" s="1"/>
  <c r="R155" i="3" s="1"/>
  <c r="S155" i="3" s="1"/>
  <c r="T155" i="3" s="1"/>
  <c r="U155" i="3" s="1"/>
  <c r="V155" i="3" s="1"/>
  <c r="W155" i="3" s="1"/>
  <c r="X155" i="3" s="1"/>
  <c r="Y155" i="3" s="1"/>
  <c r="Z155" i="3" s="1"/>
  <c r="AA155" i="3" s="1"/>
  <c r="AB155" i="3" s="1"/>
  <c r="AC155" i="3" s="1"/>
  <c r="J156" i="3"/>
  <c r="K156" i="3" s="1"/>
  <c r="L156" i="3" s="1"/>
  <c r="M156" i="3" s="1"/>
  <c r="N156" i="3" s="1"/>
  <c r="O156" i="3" s="1"/>
  <c r="P156" i="3" s="1"/>
  <c r="Q156" i="3" s="1"/>
  <c r="R156" i="3" s="1"/>
  <c r="S156" i="3" s="1"/>
  <c r="T156" i="3" s="1"/>
  <c r="U156" i="3" s="1"/>
  <c r="V156" i="3" s="1"/>
  <c r="W156" i="3" s="1"/>
  <c r="X156" i="3" s="1"/>
  <c r="Y156" i="3" s="1"/>
  <c r="Z156" i="3" s="1"/>
  <c r="AA156" i="3" s="1"/>
  <c r="AB156" i="3" s="1"/>
  <c r="AC156" i="3" s="1"/>
  <c r="J158" i="3"/>
  <c r="K158" i="3" s="1"/>
  <c r="L158" i="3" s="1"/>
  <c r="M158" i="3" s="1"/>
  <c r="N158" i="3" s="1"/>
  <c r="O158" i="3" s="1"/>
  <c r="P158" i="3" s="1"/>
  <c r="Q158" i="3" s="1"/>
  <c r="R158" i="3" s="1"/>
  <c r="S158" i="3" s="1"/>
  <c r="T158" i="3" s="1"/>
  <c r="U158" i="3" s="1"/>
  <c r="V158" i="3" s="1"/>
  <c r="W158" i="3" s="1"/>
  <c r="X158" i="3" s="1"/>
  <c r="Y158" i="3" s="1"/>
  <c r="Z158" i="3" s="1"/>
  <c r="AA158" i="3" s="1"/>
  <c r="AB158" i="3" s="1"/>
  <c r="AC158" i="3" s="1"/>
  <c r="J159" i="3"/>
  <c r="K159" i="3" s="1"/>
  <c r="L159" i="3" s="1"/>
  <c r="M159" i="3" s="1"/>
  <c r="N159" i="3" s="1"/>
  <c r="O159" i="3" s="1"/>
  <c r="P159" i="3" s="1"/>
  <c r="Q159" i="3" s="1"/>
  <c r="R159" i="3" s="1"/>
  <c r="S159" i="3" s="1"/>
  <c r="T159" i="3" s="1"/>
  <c r="U159" i="3" s="1"/>
  <c r="V159" i="3" s="1"/>
  <c r="W159" i="3" s="1"/>
  <c r="X159" i="3" s="1"/>
  <c r="Y159" i="3" s="1"/>
  <c r="Z159" i="3" s="1"/>
  <c r="AA159" i="3" s="1"/>
  <c r="AB159" i="3" s="1"/>
  <c r="AC159" i="3" s="1"/>
  <c r="J162" i="3"/>
  <c r="K162" i="3" s="1"/>
  <c r="L162" i="3" s="1"/>
  <c r="M162" i="3" s="1"/>
  <c r="N162" i="3" s="1"/>
  <c r="O162" i="3" s="1"/>
  <c r="P162" i="3" s="1"/>
  <c r="Q162" i="3" s="1"/>
  <c r="R162" i="3" s="1"/>
  <c r="S162" i="3" s="1"/>
  <c r="T162" i="3" s="1"/>
  <c r="U162" i="3" s="1"/>
  <c r="V162" i="3" s="1"/>
  <c r="W162" i="3" s="1"/>
  <c r="X162" i="3" s="1"/>
  <c r="Y162" i="3" s="1"/>
  <c r="Z162" i="3" s="1"/>
  <c r="AA162" i="3" s="1"/>
  <c r="AB162" i="3" s="1"/>
  <c r="AC162" i="3" s="1"/>
  <c r="J163" i="3"/>
  <c r="K163" i="3" s="1"/>
  <c r="L163" i="3" s="1"/>
  <c r="M163" i="3" s="1"/>
  <c r="N163" i="3" s="1"/>
  <c r="O163" i="3" s="1"/>
  <c r="P163" i="3" s="1"/>
  <c r="Q163" i="3" s="1"/>
  <c r="R163" i="3" s="1"/>
  <c r="S163" i="3" s="1"/>
  <c r="T163" i="3" s="1"/>
  <c r="U163" i="3" s="1"/>
  <c r="V163" i="3" s="1"/>
  <c r="W163" i="3" s="1"/>
  <c r="X163" i="3" s="1"/>
  <c r="Y163" i="3" s="1"/>
  <c r="Z163" i="3" s="1"/>
  <c r="AA163" i="3" s="1"/>
  <c r="AB163" i="3" s="1"/>
  <c r="AC163" i="3" s="1"/>
  <c r="J164" i="3"/>
  <c r="K164" i="3" s="1"/>
  <c r="L164" i="3" s="1"/>
  <c r="M164" i="3" s="1"/>
  <c r="N164" i="3" s="1"/>
  <c r="O164" i="3" s="1"/>
  <c r="P164" i="3" s="1"/>
  <c r="Q164" i="3" s="1"/>
  <c r="R164" i="3" s="1"/>
  <c r="S164" i="3" s="1"/>
  <c r="T164" i="3" s="1"/>
  <c r="U164" i="3" s="1"/>
  <c r="V164" i="3" s="1"/>
  <c r="W164" i="3" s="1"/>
  <c r="X164" i="3" s="1"/>
  <c r="Y164" i="3" s="1"/>
  <c r="Z164" i="3" s="1"/>
  <c r="AA164" i="3" s="1"/>
  <c r="AB164" i="3" s="1"/>
  <c r="AC164" i="3" s="1"/>
  <c r="J165" i="3"/>
  <c r="K165" i="3" s="1"/>
  <c r="L165" i="3" s="1"/>
  <c r="M165" i="3" s="1"/>
  <c r="N165" i="3" s="1"/>
  <c r="O165" i="3" s="1"/>
  <c r="P165" i="3" s="1"/>
  <c r="Q165" i="3" s="1"/>
  <c r="R165" i="3" s="1"/>
  <c r="S165" i="3" s="1"/>
  <c r="T165" i="3" s="1"/>
  <c r="U165" i="3" s="1"/>
  <c r="V165" i="3" s="1"/>
  <c r="W165" i="3" s="1"/>
  <c r="X165" i="3" s="1"/>
  <c r="Y165" i="3" s="1"/>
  <c r="Z165" i="3" s="1"/>
  <c r="AA165" i="3" s="1"/>
  <c r="AB165" i="3" s="1"/>
  <c r="AC165" i="3" s="1"/>
  <c r="J166" i="3"/>
  <c r="K166" i="3" s="1"/>
  <c r="L166" i="3" s="1"/>
  <c r="M166" i="3" s="1"/>
  <c r="N166" i="3" s="1"/>
  <c r="O166" i="3" s="1"/>
  <c r="P166" i="3" s="1"/>
  <c r="Q166" i="3" s="1"/>
  <c r="R166" i="3" s="1"/>
  <c r="S166" i="3" s="1"/>
  <c r="T166" i="3" s="1"/>
  <c r="U166" i="3" s="1"/>
  <c r="V166" i="3" s="1"/>
  <c r="W166" i="3" s="1"/>
  <c r="X166" i="3" s="1"/>
  <c r="Y166" i="3" s="1"/>
  <c r="Z166" i="3" s="1"/>
  <c r="AA166" i="3" s="1"/>
  <c r="AB166" i="3" s="1"/>
  <c r="AC166" i="3" s="1"/>
  <c r="J167" i="3"/>
  <c r="K167" i="3" s="1"/>
  <c r="L167" i="3" s="1"/>
  <c r="M167" i="3" s="1"/>
  <c r="N167" i="3" s="1"/>
  <c r="O167" i="3" s="1"/>
  <c r="P167" i="3" s="1"/>
  <c r="Q167" i="3" s="1"/>
  <c r="R167" i="3" s="1"/>
  <c r="S167" i="3" s="1"/>
  <c r="T167" i="3" s="1"/>
  <c r="U167" i="3" s="1"/>
  <c r="V167" i="3" s="1"/>
  <c r="W167" i="3" s="1"/>
  <c r="X167" i="3" s="1"/>
  <c r="Y167" i="3" s="1"/>
  <c r="Z167" i="3" s="1"/>
  <c r="AA167" i="3" s="1"/>
  <c r="AB167" i="3" s="1"/>
  <c r="AC167" i="3" s="1"/>
  <c r="J168" i="3"/>
  <c r="K168" i="3" s="1"/>
  <c r="L168" i="3" s="1"/>
  <c r="M168" i="3" s="1"/>
  <c r="N168" i="3" s="1"/>
  <c r="O168" i="3" s="1"/>
  <c r="P168" i="3" s="1"/>
  <c r="Q168" i="3" s="1"/>
  <c r="R168" i="3" s="1"/>
  <c r="S168" i="3" s="1"/>
  <c r="T168" i="3" s="1"/>
  <c r="U168" i="3" s="1"/>
  <c r="V168" i="3" s="1"/>
  <c r="W168" i="3" s="1"/>
  <c r="X168" i="3" s="1"/>
  <c r="Y168" i="3" s="1"/>
  <c r="Z168" i="3" s="1"/>
  <c r="AA168" i="3" s="1"/>
  <c r="AB168" i="3" s="1"/>
  <c r="AC168" i="3" s="1"/>
  <c r="J169" i="3"/>
  <c r="K169" i="3" s="1"/>
  <c r="L169" i="3" s="1"/>
  <c r="M169" i="3" s="1"/>
  <c r="N169" i="3" s="1"/>
  <c r="O169" i="3" s="1"/>
  <c r="P169" i="3" s="1"/>
  <c r="Q169" i="3" s="1"/>
  <c r="R169" i="3" s="1"/>
  <c r="S169" i="3" s="1"/>
  <c r="T169" i="3" s="1"/>
  <c r="U169" i="3" s="1"/>
  <c r="V169" i="3" s="1"/>
  <c r="W169" i="3" s="1"/>
  <c r="X169" i="3" s="1"/>
  <c r="Y169" i="3" s="1"/>
  <c r="Z169" i="3" s="1"/>
  <c r="AA169" i="3" s="1"/>
  <c r="AB169" i="3" s="1"/>
  <c r="AC169" i="3" s="1"/>
  <c r="J170" i="3"/>
  <c r="K170" i="3" s="1"/>
  <c r="L170" i="3" s="1"/>
  <c r="M170" i="3" s="1"/>
  <c r="N170" i="3" s="1"/>
  <c r="O170" i="3" s="1"/>
  <c r="P170" i="3" s="1"/>
  <c r="Q170" i="3" s="1"/>
  <c r="R170" i="3" s="1"/>
  <c r="S170" i="3" s="1"/>
  <c r="T170" i="3" s="1"/>
  <c r="U170" i="3" s="1"/>
  <c r="V170" i="3" s="1"/>
  <c r="W170" i="3" s="1"/>
  <c r="X170" i="3" s="1"/>
  <c r="Y170" i="3" s="1"/>
  <c r="Z170" i="3" s="1"/>
  <c r="AA170" i="3" s="1"/>
  <c r="AB170" i="3" s="1"/>
  <c r="AC170" i="3" s="1"/>
  <c r="J171" i="3"/>
  <c r="K171" i="3" s="1"/>
  <c r="L171" i="3" s="1"/>
  <c r="M171" i="3" s="1"/>
  <c r="N171" i="3" s="1"/>
  <c r="O171" i="3" s="1"/>
  <c r="P171" i="3" s="1"/>
  <c r="Q171" i="3" s="1"/>
  <c r="R171" i="3" s="1"/>
  <c r="S171" i="3" s="1"/>
  <c r="T171" i="3" s="1"/>
  <c r="U171" i="3" s="1"/>
  <c r="V171" i="3" s="1"/>
  <c r="W171" i="3" s="1"/>
  <c r="X171" i="3" s="1"/>
  <c r="Y171" i="3" s="1"/>
  <c r="Z171" i="3" s="1"/>
  <c r="AA171" i="3" s="1"/>
  <c r="AB171" i="3" s="1"/>
  <c r="AC171" i="3" s="1"/>
  <c r="J172" i="3"/>
  <c r="K172" i="3" s="1"/>
  <c r="L172" i="3" s="1"/>
  <c r="M172" i="3" s="1"/>
  <c r="N172" i="3" s="1"/>
  <c r="O172" i="3" s="1"/>
  <c r="P172" i="3" s="1"/>
  <c r="Q172" i="3" s="1"/>
  <c r="R172" i="3" s="1"/>
  <c r="S172" i="3" s="1"/>
  <c r="T172" i="3" s="1"/>
  <c r="U172" i="3" s="1"/>
  <c r="V172" i="3" s="1"/>
  <c r="W172" i="3" s="1"/>
  <c r="X172" i="3" s="1"/>
  <c r="Y172" i="3" s="1"/>
  <c r="Z172" i="3" s="1"/>
  <c r="AA172" i="3" s="1"/>
  <c r="AB172" i="3" s="1"/>
  <c r="AC172" i="3" s="1"/>
  <c r="J173" i="3"/>
  <c r="K173" i="3" s="1"/>
  <c r="L173" i="3" s="1"/>
  <c r="M173" i="3" s="1"/>
  <c r="N173" i="3" s="1"/>
  <c r="O173" i="3" s="1"/>
  <c r="P173" i="3" s="1"/>
  <c r="Q173" i="3" s="1"/>
  <c r="R173" i="3" s="1"/>
  <c r="S173" i="3" s="1"/>
  <c r="T173" i="3" s="1"/>
  <c r="U173" i="3" s="1"/>
  <c r="V173" i="3" s="1"/>
  <c r="W173" i="3" s="1"/>
  <c r="X173" i="3" s="1"/>
  <c r="Y173" i="3" s="1"/>
  <c r="Z173" i="3" s="1"/>
  <c r="AA173" i="3" s="1"/>
  <c r="AB173" i="3" s="1"/>
  <c r="AC173" i="3" s="1"/>
  <c r="J176" i="3"/>
  <c r="K176" i="3" s="1"/>
  <c r="L176" i="3" s="1"/>
  <c r="M176" i="3" s="1"/>
  <c r="N176" i="3" s="1"/>
  <c r="O176" i="3" s="1"/>
  <c r="P176" i="3" s="1"/>
  <c r="Q176" i="3" s="1"/>
  <c r="R176" i="3" s="1"/>
  <c r="S176" i="3" s="1"/>
  <c r="T176" i="3" s="1"/>
  <c r="U176" i="3" s="1"/>
  <c r="V176" i="3" s="1"/>
  <c r="W176" i="3" s="1"/>
  <c r="X176" i="3" s="1"/>
  <c r="Y176" i="3" s="1"/>
  <c r="Z176" i="3" s="1"/>
  <c r="AA176" i="3" s="1"/>
  <c r="AB176" i="3" s="1"/>
  <c r="AC176" i="3" s="1"/>
  <c r="J177" i="3"/>
  <c r="K177" i="3" s="1"/>
  <c r="L177" i="3" s="1"/>
  <c r="M177" i="3" s="1"/>
  <c r="N177" i="3" s="1"/>
  <c r="O177" i="3" s="1"/>
  <c r="P177" i="3" s="1"/>
  <c r="Q177" i="3" s="1"/>
  <c r="R177" i="3" s="1"/>
  <c r="S177" i="3" s="1"/>
  <c r="T177" i="3" s="1"/>
  <c r="U177" i="3" s="1"/>
  <c r="V177" i="3" s="1"/>
  <c r="W177" i="3" s="1"/>
  <c r="X177" i="3" s="1"/>
  <c r="Y177" i="3" s="1"/>
  <c r="Z177" i="3" s="1"/>
  <c r="AA177" i="3" s="1"/>
  <c r="AB177" i="3" s="1"/>
  <c r="AC177" i="3" s="1"/>
  <c r="J178" i="3"/>
  <c r="K178" i="3" s="1"/>
  <c r="L178" i="3" s="1"/>
  <c r="M178" i="3" s="1"/>
  <c r="N178" i="3" s="1"/>
  <c r="O178" i="3" s="1"/>
  <c r="P178" i="3" s="1"/>
  <c r="Q178" i="3" s="1"/>
  <c r="R178" i="3" s="1"/>
  <c r="S178" i="3" s="1"/>
  <c r="T178" i="3" s="1"/>
  <c r="U178" i="3" s="1"/>
  <c r="V178" i="3" s="1"/>
  <c r="W178" i="3" s="1"/>
  <c r="X178" i="3" s="1"/>
  <c r="Y178" i="3" s="1"/>
  <c r="Z178" i="3" s="1"/>
  <c r="AA178" i="3" s="1"/>
  <c r="AB178" i="3" s="1"/>
  <c r="AC178" i="3" s="1"/>
  <c r="J182" i="3"/>
  <c r="K182" i="3" s="1"/>
  <c r="L182" i="3" s="1"/>
  <c r="M182" i="3" s="1"/>
  <c r="N182" i="3" s="1"/>
  <c r="O182" i="3" s="1"/>
  <c r="P182" i="3" s="1"/>
  <c r="Q182" i="3" s="1"/>
  <c r="R182" i="3" s="1"/>
  <c r="S182" i="3" s="1"/>
  <c r="T182" i="3" s="1"/>
  <c r="U182" i="3" s="1"/>
  <c r="V182" i="3" s="1"/>
  <c r="W182" i="3" s="1"/>
  <c r="X182" i="3" s="1"/>
  <c r="Y182" i="3" s="1"/>
  <c r="Z182" i="3" s="1"/>
  <c r="AA182" i="3" s="1"/>
  <c r="AB182" i="3" s="1"/>
  <c r="AC182" i="3" s="1"/>
  <c r="J183" i="3"/>
  <c r="K183" i="3" s="1"/>
  <c r="L183" i="3" s="1"/>
  <c r="M183" i="3" s="1"/>
  <c r="N183" i="3" s="1"/>
  <c r="O183" i="3" s="1"/>
  <c r="P183" i="3" s="1"/>
  <c r="Q183" i="3" s="1"/>
  <c r="R183" i="3" s="1"/>
  <c r="S183" i="3" s="1"/>
  <c r="T183" i="3" s="1"/>
  <c r="U183" i="3" s="1"/>
  <c r="V183" i="3" s="1"/>
  <c r="W183" i="3" s="1"/>
  <c r="X183" i="3" s="1"/>
  <c r="Y183" i="3" s="1"/>
  <c r="Z183" i="3" s="1"/>
  <c r="AA183" i="3" s="1"/>
  <c r="AB183" i="3" s="1"/>
  <c r="AC183" i="3" s="1"/>
  <c r="J184" i="3"/>
  <c r="K184" i="3" s="1"/>
  <c r="L184" i="3" s="1"/>
  <c r="M184" i="3" s="1"/>
  <c r="N184" i="3" s="1"/>
  <c r="O184" i="3" s="1"/>
  <c r="P184" i="3" s="1"/>
  <c r="Q184" i="3" s="1"/>
  <c r="R184" i="3" s="1"/>
  <c r="S184" i="3" s="1"/>
  <c r="T184" i="3" s="1"/>
  <c r="U184" i="3" s="1"/>
  <c r="V184" i="3" s="1"/>
  <c r="W184" i="3" s="1"/>
  <c r="X184" i="3" s="1"/>
  <c r="Y184" i="3" s="1"/>
  <c r="Z184" i="3" s="1"/>
  <c r="AA184" i="3" s="1"/>
  <c r="AB184" i="3" s="1"/>
  <c r="AC184" i="3" s="1"/>
  <c r="J186" i="3"/>
  <c r="K186" i="3" s="1"/>
  <c r="L186" i="3" s="1"/>
  <c r="M186" i="3" s="1"/>
  <c r="N186" i="3" s="1"/>
  <c r="O186" i="3" s="1"/>
  <c r="P186" i="3" s="1"/>
  <c r="Q186" i="3" s="1"/>
  <c r="R186" i="3" s="1"/>
  <c r="S186" i="3" s="1"/>
  <c r="T186" i="3" s="1"/>
  <c r="U186" i="3" s="1"/>
  <c r="V186" i="3" s="1"/>
  <c r="W186" i="3" s="1"/>
  <c r="X186" i="3" s="1"/>
  <c r="Y186" i="3" s="1"/>
  <c r="Z186" i="3" s="1"/>
  <c r="AA186" i="3" s="1"/>
  <c r="AB186" i="3" s="1"/>
  <c r="AC186" i="3" s="1"/>
  <c r="J187" i="3"/>
  <c r="K187" i="3" s="1"/>
  <c r="L187" i="3" s="1"/>
  <c r="M187" i="3" s="1"/>
  <c r="N187" i="3" s="1"/>
  <c r="O187" i="3" s="1"/>
  <c r="P187" i="3" s="1"/>
  <c r="Q187" i="3" s="1"/>
  <c r="R187" i="3" s="1"/>
  <c r="S187" i="3" s="1"/>
  <c r="T187" i="3" s="1"/>
  <c r="U187" i="3" s="1"/>
  <c r="V187" i="3" s="1"/>
  <c r="W187" i="3" s="1"/>
  <c r="X187" i="3" s="1"/>
  <c r="Y187" i="3" s="1"/>
  <c r="Z187" i="3" s="1"/>
  <c r="AA187" i="3" s="1"/>
  <c r="AB187" i="3" s="1"/>
  <c r="AC187" i="3" s="1"/>
  <c r="J188" i="3"/>
  <c r="K188" i="3" s="1"/>
  <c r="L188" i="3" s="1"/>
  <c r="M188" i="3" s="1"/>
  <c r="N188" i="3" s="1"/>
  <c r="O188" i="3" s="1"/>
  <c r="P188" i="3" s="1"/>
  <c r="Q188" i="3" s="1"/>
  <c r="R188" i="3" s="1"/>
  <c r="S188" i="3" s="1"/>
  <c r="T188" i="3" s="1"/>
  <c r="U188" i="3" s="1"/>
  <c r="V188" i="3" s="1"/>
  <c r="W188" i="3" s="1"/>
  <c r="X188" i="3" s="1"/>
  <c r="Y188" i="3" s="1"/>
  <c r="Z188" i="3" s="1"/>
  <c r="AA188" i="3" s="1"/>
  <c r="AB188" i="3" s="1"/>
  <c r="AC188" i="3" s="1"/>
  <c r="J189" i="3"/>
  <c r="K189" i="3" s="1"/>
  <c r="L189" i="3" s="1"/>
  <c r="M189" i="3" s="1"/>
  <c r="N189" i="3" s="1"/>
  <c r="O189" i="3" s="1"/>
  <c r="P189" i="3" s="1"/>
  <c r="Q189" i="3" s="1"/>
  <c r="R189" i="3" s="1"/>
  <c r="S189" i="3" s="1"/>
  <c r="T189" i="3" s="1"/>
  <c r="U189" i="3" s="1"/>
  <c r="V189" i="3" s="1"/>
  <c r="W189" i="3" s="1"/>
  <c r="X189" i="3" s="1"/>
  <c r="Y189" i="3" s="1"/>
  <c r="Z189" i="3" s="1"/>
  <c r="AA189" i="3" s="1"/>
  <c r="AB189" i="3" s="1"/>
  <c r="AC189" i="3" s="1"/>
  <c r="J190" i="3"/>
  <c r="K190" i="3" s="1"/>
  <c r="L190" i="3" s="1"/>
  <c r="M190" i="3" s="1"/>
  <c r="N190" i="3" s="1"/>
  <c r="O190" i="3" s="1"/>
  <c r="P190" i="3" s="1"/>
  <c r="Q190" i="3" s="1"/>
  <c r="R190" i="3" s="1"/>
  <c r="S190" i="3" s="1"/>
  <c r="T190" i="3" s="1"/>
  <c r="U190" i="3" s="1"/>
  <c r="V190" i="3" s="1"/>
  <c r="W190" i="3" s="1"/>
  <c r="X190" i="3" s="1"/>
  <c r="Y190" i="3" s="1"/>
  <c r="Z190" i="3" s="1"/>
  <c r="AA190" i="3" s="1"/>
  <c r="AB190" i="3" s="1"/>
  <c r="AC190" i="3" s="1"/>
  <c r="J191" i="3"/>
  <c r="K191" i="3" s="1"/>
  <c r="L191" i="3" s="1"/>
  <c r="M191" i="3" s="1"/>
  <c r="N191" i="3" s="1"/>
  <c r="O191" i="3" s="1"/>
  <c r="P191" i="3" s="1"/>
  <c r="Q191" i="3" s="1"/>
  <c r="R191" i="3" s="1"/>
  <c r="S191" i="3" s="1"/>
  <c r="T191" i="3" s="1"/>
  <c r="U191" i="3" s="1"/>
  <c r="V191" i="3" s="1"/>
  <c r="W191" i="3" s="1"/>
  <c r="X191" i="3" s="1"/>
  <c r="Y191" i="3" s="1"/>
  <c r="Z191" i="3" s="1"/>
  <c r="AA191" i="3" s="1"/>
  <c r="AB191" i="3" s="1"/>
  <c r="AC191" i="3" s="1"/>
  <c r="J194" i="3"/>
  <c r="K194" i="3" s="1"/>
  <c r="L194" i="3" s="1"/>
  <c r="M194" i="3" s="1"/>
  <c r="N194" i="3" s="1"/>
  <c r="O194" i="3" s="1"/>
  <c r="P194" i="3" s="1"/>
  <c r="Q194" i="3" s="1"/>
  <c r="R194" i="3" s="1"/>
  <c r="S194" i="3" s="1"/>
  <c r="T194" i="3" s="1"/>
  <c r="U194" i="3" s="1"/>
  <c r="V194" i="3" s="1"/>
  <c r="W194" i="3" s="1"/>
  <c r="X194" i="3" s="1"/>
  <c r="Y194" i="3" s="1"/>
  <c r="Z194" i="3" s="1"/>
  <c r="AA194" i="3" s="1"/>
  <c r="AB194" i="3" s="1"/>
  <c r="AC194" i="3" s="1"/>
  <c r="J195" i="3"/>
  <c r="K195" i="3" s="1"/>
  <c r="L195" i="3" s="1"/>
  <c r="M195" i="3" s="1"/>
  <c r="N195" i="3" s="1"/>
  <c r="O195" i="3" s="1"/>
  <c r="P195" i="3" s="1"/>
  <c r="Q195" i="3" s="1"/>
  <c r="R195" i="3" s="1"/>
  <c r="S195" i="3" s="1"/>
  <c r="T195" i="3" s="1"/>
  <c r="U195" i="3" s="1"/>
  <c r="V195" i="3" s="1"/>
  <c r="W195" i="3" s="1"/>
  <c r="X195" i="3" s="1"/>
  <c r="Y195" i="3" s="1"/>
  <c r="Z195" i="3" s="1"/>
  <c r="AA195" i="3" s="1"/>
  <c r="AB195" i="3" s="1"/>
  <c r="AC195" i="3" s="1"/>
  <c r="J196" i="3"/>
  <c r="K196" i="3" s="1"/>
  <c r="L196" i="3" s="1"/>
  <c r="M196" i="3" s="1"/>
  <c r="N196" i="3" s="1"/>
  <c r="O196" i="3" s="1"/>
  <c r="P196" i="3" s="1"/>
  <c r="Q196" i="3" s="1"/>
  <c r="R196" i="3" s="1"/>
  <c r="S196" i="3" s="1"/>
  <c r="T196" i="3" s="1"/>
  <c r="U196" i="3" s="1"/>
  <c r="V196" i="3" s="1"/>
  <c r="W196" i="3" s="1"/>
  <c r="X196" i="3" s="1"/>
  <c r="Y196" i="3" s="1"/>
  <c r="Z196" i="3" s="1"/>
  <c r="AA196" i="3" s="1"/>
  <c r="AB196" i="3" s="1"/>
  <c r="AC196" i="3" s="1"/>
  <c r="J197" i="3"/>
  <c r="K197" i="3" s="1"/>
  <c r="L197" i="3" s="1"/>
  <c r="M197" i="3" s="1"/>
  <c r="N197" i="3" s="1"/>
  <c r="O197" i="3" s="1"/>
  <c r="P197" i="3" s="1"/>
  <c r="Q197" i="3" s="1"/>
  <c r="R197" i="3" s="1"/>
  <c r="S197" i="3" s="1"/>
  <c r="T197" i="3" s="1"/>
  <c r="U197" i="3" s="1"/>
  <c r="V197" i="3" s="1"/>
  <c r="W197" i="3" s="1"/>
  <c r="X197" i="3" s="1"/>
  <c r="Y197" i="3" s="1"/>
  <c r="Z197" i="3" s="1"/>
  <c r="AA197" i="3" s="1"/>
  <c r="AB197" i="3" s="1"/>
  <c r="AC197" i="3" s="1"/>
  <c r="J198" i="3"/>
  <c r="K198" i="3" s="1"/>
  <c r="L198" i="3" s="1"/>
  <c r="M198" i="3" s="1"/>
  <c r="N198" i="3" s="1"/>
  <c r="O198" i="3" s="1"/>
  <c r="P198" i="3" s="1"/>
  <c r="Q198" i="3" s="1"/>
  <c r="R198" i="3" s="1"/>
  <c r="S198" i="3" s="1"/>
  <c r="T198" i="3" s="1"/>
  <c r="U198" i="3" s="1"/>
  <c r="V198" i="3" s="1"/>
  <c r="W198" i="3" s="1"/>
  <c r="X198" i="3" s="1"/>
  <c r="Y198" i="3" s="1"/>
  <c r="Z198" i="3" s="1"/>
  <c r="AA198" i="3" s="1"/>
  <c r="AB198" i="3" s="1"/>
  <c r="AC198" i="3" s="1"/>
  <c r="J199" i="3"/>
  <c r="K199" i="3" s="1"/>
  <c r="L199" i="3" s="1"/>
  <c r="M199" i="3" s="1"/>
  <c r="N199" i="3" s="1"/>
  <c r="O199" i="3" s="1"/>
  <c r="P199" i="3" s="1"/>
  <c r="Q199" i="3" s="1"/>
  <c r="R199" i="3" s="1"/>
  <c r="S199" i="3" s="1"/>
  <c r="T199" i="3" s="1"/>
  <c r="U199" i="3" s="1"/>
  <c r="V199" i="3" s="1"/>
  <c r="W199" i="3" s="1"/>
  <c r="X199" i="3" s="1"/>
  <c r="Y199" i="3" s="1"/>
  <c r="Z199" i="3" s="1"/>
  <c r="AA199" i="3" s="1"/>
  <c r="AB199" i="3" s="1"/>
  <c r="AC199" i="3" s="1"/>
  <c r="J201" i="3"/>
  <c r="K201" i="3" s="1"/>
  <c r="L201" i="3" s="1"/>
  <c r="M201" i="3" s="1"/>
  <c r="N201" i="3" s="1"/>
  <c r="O201" i="3" s="1"/>
  <c r="P201" i="3" s="1"/>
  <c r="Q201" i="3" s="1"/>
  <c r="R201" i="3" s="1"/>
  <c r="S201" i="3" s="1"/>
  <c r="T201" i="3" s="1"/>
  <c r="U201" i="3" s="1"/>
  <c r="V201" i="3" s="1"/>
  <c r="W201" i="3" s="1"/>
  <c r="X201" i="3" s="1"/>
  <c r="Y201" i="3" s="1"/>
  <c r="Z201" i="3" s="1"/>
  <c r="AA201" i="3" s="1"/>
  <c r="AB201" i="3" s="1"/>
  <c r="AC201" i="3" s="1"/>
  <c r="J202" i="3"/>
  <c r="K202" i="3" s="1"/>
  <c r="L202" i="3" s="1"/>
  <c r="M202" i="3" s="1"/>
  <c r="N202" i="3" s="1"/>
  <c r="O202" i="3" s="1"/>
  <c r="P202" i="3" s="1"/>
  <c r="Q202" i="3" s="1"/>
  <c r="R202" i="3" s="1"/>
  <c r="S202" i="3" s="1"/>
  <c r="T202" i="3" s="1"/>
  <c r="U202" i="3" s="1"/>
  <c r="V202" i="3" s="1"/>
  <c r="W202" i="3" s="1"/>
  <c r="X202" i="3" s="1"/>
  <c r="Y202" i="3" s="1"/>
  <c r="Z202" i="3" s="1"/>
  <c r="AA202" i="3" s="1"/>
  <c r="AB202" i="3" s="1"/>
  <c r="AC202" i="3" s="1"/>
  <c r="J203" i="3"/>
  <c r="K203" i="3" s="1"/>
  <c r="L203" i="3" s="1"/>
  <c r="M203" i="3" s="1"/>
  <c r="N203" i="3" s="1"/>
  <c r="O203" i="3" s="1"/>
  <c r="P203" i="3" s="1"/>
  <c r="Q203" i="3" s="1"/>
  <c r="R203" i="3" s="1"/>
  <c r="S203" i="3" s="1"/>
  <c r="T203" i="3" s="1"/>
  <c r="U203" i="3" s="1"/>
  <c r="V203" i="3" s="1"/>
  <c r="W203" i="3" s="1"/>
  <c r="X203" i="3" s="1"/>
  <c r="Y203" i="3" s="1"/>
  <c r="Z203" i="3" s="1"/>
  <c r="AA203" i="3" s="1"/>
  <c r="AB203" i="3" s="1"/>
  <c r="AC203" i="3" s="1"/>
  <c r="J204" i="3"/>
  <c r="K204" i="3" s="1"/>
  <c r="L204" i="3" s="1"/>
  <c r="M204" i="3" s="1"/>
  <c r="N204" i="3" s="1"/>
  <c r="O204" i="3" s="1"/>
  <c r="P204" i="3" s="1"/>
  <c r="Q204" i="3" s="1"/>
  <c r="R204" i="3" s="1"/>
  <c r="S204" i="3" s="1"/>
  <c r="T204" i="3" s="1"/>
  <c r="U204" i="3" s="1"/>
  <c r="V204" i="3" s="1"/>
  <c r="W204" i="3" s="1"/>
  <c r="X204" i="3" s="1"/>
  <c r="Y204" i="3" s="1"/>
  <c r="Z204" i="3" s="1"/>
  <c r="AA204" i="3" s="1"/>
  <c r="AB204" i="3" s="1"/>
  <c r="AC204" i="3" s="1"/>
  <c r="J205" i="3"/>
  <c r="K205" i="3" s="1"/>
  <c r="L205" i="3" s="1"/>
  <c r="M205" i="3" s="1"/>
  <c r="N205" i="3" s="1"/>
  <c r="O205" i="3" s="1"/>
  <c r="P205" i="3" s="1"/>
  <c r="Q205" i="3" s="1"/>
  <c r="R205" i="3" s="1"/>
  <c r="S205" i="3" s="1"/>
  <c r="T205" i="3" s="1"/>
  <c r="U205" i="3" s="1"/>
  <c r="V205" i="3" s="1"/>
  <c r="W205" i="3" s="1"/>
  <c r="X205" i="3" s="1"/>
  <c r="Y205" i="3" s="1"/>
  <c r="Z205" i="3" s="1"/>
  <c r="AA205" i="3" s="1"/>
  <c r="AB205" i="3" s="1"/>
  <c r="AC205" i="3" s="1"/>
  <c r="J206" i="3"/>
  <c r="K206" i="3" s="1"/>
  <c r="L206" i="3" s="1"/>
  <c r="M206" i="3" s="1"/>
  <c r="N206" i="3" s="1"/>
  <c r="O206" i="3" s="1"/>
  <c r="P206" i="3" s="1"/>
  <c r="Q206" i="3" s="1"/>
  <c r="R206" i="3" s="1"/>
  <c r="S206" i="3" s="1"/>
  <c r="T206" i="3" s="1"/>
  <c r="U206" i="3" s="1"/>
  <c r="V206" i="3" s="1"/>
  <c r="W206" i="3" s="1"/>
  <c r="X206" i="3" s="1"/>
  <c r="Y206" i="3" s="1"/>
  <c r="Z206" i="3" s="1"/>
  <c r="AA206" i="3" s="1"/>
  <c r="AB206" i="3" s="1"/>
  <c r="AC206" i="3" s="1"/>
  <c r="J208" i="3"/>
  <c r="K208" i="3" s="1"/>
  <c r="L208" i="3" s="1"/>
  <c r="M208" i="3" s="1"/>
  <c r="N208" i="3" s="1"/>
  <c r="O208" i="3" s="1"/>
  <c r="P208" i="3" s="1"/>
  <c r="Q208" i="3" s="1"/>
  <c r="R208" i="3" s="1"/>
  <c r="S208" i="3" s="1"/>
  <c r="T208" i="3" s="1"/>
  <c r="U208" i="3" s="1"/>
  <c r="V208" i="3" s="1"/>
  <c r="W208" i="3" s="1"/>
  <c r="X208" i="3" s="1"/>
  <c r="Y208" i="3" s="1"/>
  <c r="Z208" i="3" s="1"/>
  <c r="AA208" i="3" s="1"/>
  <c r="AB208" i="3" s="1"/>
  <c r="AC208" i="3" s="1"/>
  <c r="J209" i="3"/>
  <c r="K209" i="3" s="1"/>
  <c r="L209" i="3" s="1"/>
  <c r="M209" i="3" s="1"/>
  <c r="N209" i="3" s="1"/>
  <c r="O209" i="3" s="1"/>
  <c r="P209" i="3" s="1"/>
  <c r="Q209" i="3" s="1"/>
  <c r="R209" i="3" s="1"/>
  <c r="S209" i="3" s="1"/>
  <c r="T209" i="3" s="1"/>
  <c r="U209" i="3" s="1"/>
  <c r="V209" i="3" s="1"/>
  <c r="W209" i="3" s="1"/>
  <c r="X209" i="3" s="1"/>
  <c r="Y209" i="3" s="1"/>
  <c r="Z209" i="3" s="1"/>
  <c r="AA209" i="3" s="1"/>
  <c r="AB209" i="3" s="1"/>
  <c r="AC209" i="3" s="1"/>
  <c r="J210" i="3"/>
  <c r="K210" i="3" s="1"/>
  <c r="L210" i="3" s="1"/>
  <c r="M210" i="3" s="1"/>
  <c r="N210" i="3" s="1"/>
  <c r="O210" i="3" s="1"/>
  <c r="P210" i="3" s="1"/>
  <c r="Q210" i="3" s="1"/>
  <c r="R210" i="3" s="1"/>
  <c r="S210" i="3" s="1"/>
  <c r="T210" i="3" s="1"/>
  <c r="U210" i="3" s="1"/>
  <c r="V210" i="3" s="1"/>
  <c r="W210" i="3" s="1"/>
  <c r="X210" i="3" s="1"/>
  <c r="Y210" i="3" s="1"/>
  <c r="Z210" i="3" s="1"/>
  <c r="AA210" i="3" s="1"/>
  <c r="AB210" i="3" s="1"/>
  <c r="AC210" i="3" s="1"/>
  <c r="J211" i="3"/>
  <c r="K211" i="3" s="1"/>
  <c r="L211" i="3" s="1"/>
  <c r="M211" i="3" s="1"/>
  <c r="N211" i="3" s="1"/>
  <c r="O211" i="3" s="1"/>
  <c r="P211" i="3" s="1"/>
  <c r="Q211" i="3" s="1"/>
  <c r="R211" i="3" s="1"/>
  <c r="S211" i="3" s="1"/>
  <c r="T211" i="3" s="1"/>
  <c r="U211" i="3" s="1"/>
  <c r="V211" i="3" s="1"/>
  <c r="W211" i="3" s="1"/>
  <c r="X211" i="3" s="1"/>
  <c r="Y211" i="3" s="1"/>
  <c r="Z211" i="3" s="1"/>
  <c r="AA211" i="3" s="1"/>
  <c r="AB211" i="3" s="1"/>
  <c r="AC211" i="3" s="1"/>
  <c r="J212" i="3"/>
  <c r="K212" i="3" s="1"/>
  <c r="L212" i="3" s="1"/>
  <c r="M212" i="3" s="1"/>
  <c r="N212" i="3" s="1"/>
  <c r="O212" i="3" s="1"/>
  <c r="P212" i="3" s="1"/>
  <c r="Q212" i="3" s="1"/>
  <c r="R212" i="3" s="1"/>
  <c r="S212" i="3" s="1"/>
  <c r="T212" i="3" s="1"/>
  <c r="U212" i="3" s="1"/>
  <c r="V212" i="3" s="1"/>
  <c r="W212" i="3" s="1"/>
  <c r="X212" i="3" s="1"/>
  <c r="Y212" i="3" s="1"/>
  <c r="Z212" i="3" s="1"/>
  <c r="AA212" i="3" s="1"/>
  <c r="AB212" i="3" s="1"/>
  <c r="AC212" i="3" s="1"/>
  <c r="J213" i="3"/>
  <c r="K213" i="3" s="1"/>
  <c r="L213" i="3" s="1"/>
  <c r="M213" i="3" s="1"/>
  <c r="N213" i="3" s="1"/>
  <c r="O213" i="3" s="1"/>
  <c r="P213" i="3" s="1"/>
  <c r="Q213" i="3" s="1"/>
  <c r="R213" i="3" s="1"/>
  <c r="S213" i="3" s="1"/>
  <c r="T213" i="3" s="1"/>
  <c r="U213" i="3" s="1"/>
  <c r="V213" i="3" s="1"/>
  <c r="W213" i="3" s="1"/>
  <c r="X213" i="3" s="1"/>
  <c r="Y213" i="3" s="1"/>
  <c r="Z213" i="3" s="1"/>
  <c r="AA213" i="3" s="1"/>
  <c r="AB213" i="3" s="1"/>
  <c r="AC213" i="3" s="1"/>
  <c r="J214" i="3"/>
  <c r="K214" i="3" s="1"/>
  <c r="L214" i="3" s="1"/>
  <c r="M214" i="3" s="1"/>
  <c r="N214" i="3" s="1"/>
  <c r="O214" i="3" s="1"/>
  <c r="P214" i="3" s="1"/>
  <c r="Q214" i="3" s="1"/>
  <c r="R214" i="3" s="1"/>
  <c r="S214" i="3" s="1"/>
  <c r="T214" i="3" s="1"/>
  <c r="U214" i="3" s="1"/>
  <c r="V214" i="3" s="1"/>
  <c r="W214" i="3" s="1"/>
  <c r="X214" i="3" s="1"/>
  <c r="Y214" i="3" s="1"/>
  <c r="Z214" i="3" s="1"/>
  <c r="AA214" i="3" s="1"/>
  <c r="AB214" i="3" s="1"/>
  <c r="AC214" i="3" s="1"/>
  <c r="J215" i="3"/>
  <c r="K215" i="3" s="1"/>
  <c r="L215" i="3" s="1"/>
  <c r="M215" i="3" s="1"/>
  <c r="N215" i="3" s="1"/>
  <c r="O215" i="3" s="1"/>
  <c r="P215" i="3" s="1"/>
  <c r="Q215" i="3" s="1"/>
  <c r="R215" i="3" s="1"/>
  <c r="S215" i="3" s="1"/>
  <c r="T215" i="3" s="1"/>
  <c r="U215" i="3" s="1"/>
  <c r="V215" i="3" s="1"/>
  <c r="W215" i="3" s="1"/>
  <c r="X215" i="3" s="1"/>
  <c r="Y215" i="3" s="1"/>
  <c r="Z215" i="3" s="1"/>
  <c r="AA215" i="3" s="1"/>
  <c r="AB215" i="3" s="1"/>
  <c r="AC215" i="3" s="1"/>
  <c r="J216" i="3"/>
  <c r="K216" i="3" s="1"/>
  <c r="L216" i="3" s="1"/>
  <c r="M216" i="3" s="1"/>
  <c r="N216" i="3" s="1"/>
  <c r="O216" i="3" s="1"/>
  <c r="P216" i="3" s="1"/>
  <c r="Q216" i="3" s="1"/>
  <c r="R216" i="3" s="1"/>
  <c r="S216" i="3" s="1"/>
  <c r="T216" i="3" s="1"/>
  <c r="U216" i="3" s="1"/>
  <c r="V216" i="3" s="1"/>
  <c r="W216" i="3" s="1"/>
  <c r="X216" i="3" s="1"/>
  <c r="Y216" i="3" s="1"/>
  <c r="Z216" i="3" s="1"/>
  <c r="AA216" i="3" s="1"/>
  <c r="AB216" i="3" s="1"/>
  <c r="AC216" i="3" s="1"/>
  <c r="J217" i="3"/>
  <c r="K217" i="3" s="1"/>
  <c r="L217" i="3" s="1"/>
  <c r="M217" i="3" s="1"/>
  <c r="N217" i="3" s="1"/>
  <c r="O217" i="3" s="1"/>
  <c r="P217" i="3" s="1"/>
  <c r="Q217" i="3" s="1"/>
  <c r="R217" i="3" s="1"/>
  <c r="S217" i="3" s="1"/>
  <c r="T217" i="3" s="1"/>
  <c r="U217" i="3" s="1"/>
  <c r="V217" i="3" s="1"/>
  <c r="W217" i="3" s="1"/>
  <c r="X217" i="3" s="1"/>
  <c r="Y217" i="3" s="1"/>
  <c r="Z217" i="3" s="1"/>
  <c r="AA217" i="3" s="1"/>
  <c r="AB217" i="3" s="1"/>
  <c r="AC217" i="3" s="1"/>
  <c r="J218" i="3"/>
  <c r="K218" i="3" s="1"/>
  <c r="L218" i="3" s="1"/>
  <c r="M218" i="3" s="1"/>
  <c r="N218" i="3" s="1"/>
  <c r="O218" i="3" s="1"/>
  <c r="P218" i="3" s="1"/>
  <c r="Q218" i="3" s="1"/>
  <c r="R218" i="3" s="1"/>
  <c r="S218" i="3" s="1"/>
  <c r="T218" i="3" s="1"/>
  <c r="U218" i="3" s="1"/>
  <c r="V218" i="3" s="1"/>
  <c r="W218" i="3" s="1"/>
  <c r="X218" i="3" s="1"/>
  <c r="Y218" i="3" s="1"/>
  <c r="Z218" i="3" s="1"/>
  <c r="AA218" i="3" s="1"/>
  <c r="AB218" i="3" s="1"/>
  <c r="AC218" i="3" s="1"/>
  <c r="J219" i="3"/>
  <c r="K219" i="3" s="1"/>
  <c r="L219" i="3" s="1"/>
  <c r="M219" i="3" s="1"/>
  <c r="N219" i="3" s="1"/>
  <c r="O219" i="3" s="1"/>
  <c r="P219" i="3" s="1"/>
  <c r="Q219" i="3" s="1"/>
  <c r="R219" i="3" s="1"/>
  <c r="S219" i="3" s="1"/>
  <c r="T219" i="3" s="1"/>
  <c r="U219" i="3" s="1"/>
  <c r="V219" i="3" s="1"/>
  <c r="W219" i="3" s="1"/>
  <c r="X219" i="3" s="1"/>
  <c r="Y219" i="3" s="1"/>
  <c r="Z219" i="3" s="1"/>
  <c r="AA219" i="3" s="1"/>
  <c r="AB219" i="3" s="1"/>
  <c r="AC219" i="3" s="1"/>
  <c r="J220" i="3"/>
  <c r="K220" i="3" s="1"/>
  <c r="L220" i="3" s="1"/>
  <c r="M220" i="3" s="1"/>
  <c r="N220" i="3" s="1"/>
  <c r="O220" i="3" s="1"/>
  <c r="P220" i="3" s="1"/>
  <c r="Q220" i="3" s="1"/>
  <c r="R220" i="3" s="1"/>
  <c r="S220" i="3" s="1"/>
  <c r="T220" i="3" s="1"/>
  <c r="U220" i="3" s="1"/>
  <c r="V220" i="3" s="1"/>
  <c r="W220" i="3" s="1"/>
  <c r="X220" i="3" s="1"/>
  <c r="Y220" i="3" s="1"/>
  <c r="Z220" i="3" s="1"/>
  <c r="AA220" i="3" s="1"/>
  <c r="AB220" i="3" s="1"/>
  <c r="AC220" i="3" s="1"/>
  <c r="J222" i="3"/>
  <c r="K222" i="3" s="1"/>
  <c r="L222" i="3" s="1"/>
  <c r="M222" i="3" s="1"/>
  <c r="N222" i="3" s="1"/>
  <c r="O222" i="3" s="1"/>
  <c r="P222" i="3" s="1"/>
  <c r="Q222" i="3" s="1"/>
  <c r="R222" i="3" s="1"/>
  <c r="S222" i="3" s="1"/>
  <c r="T222" i="3" s="1"/>
  <c r="U222" i="3" s="1"/>
  <c r="V222" i="3" s="1"/>
  <c r="W222" i="3" s="1"/>
  <c r="X222" i="3" s="1"/>
  <c r="Y222" i="3" s="1"/>
  <c r="Z222" i="3" s="1"/>
  <c r="AA222" i="3" s="1"/>
  <c r="AB222" i="3" s="1"/>
  <c r="AC222" i="3" s="1"/>
  <c r="J223" i="3"/>
  <c r="K223" i="3" s="1"/>
  <c r="L223" i="3" s="1"/>
  <c r="M223" i="3" s="1"/>
  <c r="N223" i="3" s="1"/>
  <c r="O223" i="3" s="1"/>
  <c r="P223" i="3" s="1"/>
  <c r="Q223" i="3" s="1"/>
  <c r="R223" i="3" s="1"/>
  <c r="S223" i="3" s="1"/>
  <c r="T223" i="3" s="1"/>
  <c r="U223" i="3" s="1"/>
  <c r="V223" i="3" s="1"/>
  <c r="W223" i="3" s="1"/>
  <c r="X223" i="3" s="1"/>
  <c r="Y223" i="3" s="1"/>
  <c r="Z223" i="3" s="1"/>
  <c r="AA223" i="3" s="1"/>
  <c r="AB223" i="3" s="1"/>
  <c r="AC223" i="3" s="1"/>
  <c r="J224" i="3"/>
  <c r="K224" i="3" s="1"/>
  <c r="L224" i="3" s="1"/>
  <c r="M224" i="3" s="1"/>
  <c r="N224" i="3" s="1"/>
  <c r="O224" i="3" s="1"/>
  <c r="P224" i="3" s="1"/>
  <c r="Q224" i="3" s="1"/>
  <c r="R224" i="3" s="1"/>
  <c r="S224" i="3" s="1"/>
  <c r="T224" i="3" s="1"/>
  <c r="U224" i="3" s="1"/>
  <c r="V224" i="3" s="1"/>
  <c r="W224" i="3" s="1"/>
  <c r="X224" i="3" s="1"/>
  <c r="Y224" i="3" s="1"/>
  <c r="Z224" i="3" s="1"/>
  <c r="AA224" i="3" s="1"/>
  <c r="AB224" i="3" s="1"/>
  <c r="AC224" i="3" s="1"/>
  <c r="J225" i="3"/>
  <c r="K225" i="3" s="1"/>
  <c r="L225" i="3" s="1"/>
  <c r="M225" i="3" s="1"/>
  <c r="N225" i="3" s="1"/>
  <c r="O225" i="3" s="1"/>
  <c r="P225" i="3" s="1"/>
  <c r="Q225" i="3" s="1"/>
  <c r="R225" i="3" s="1"/>
  <c r="S225" i="3" s="1"/>
  <c r="T225" i="3" s="1"/>
  <c r="U225" i="3" s="1"/>
  <c r="V225" i="3" s="1"/>
  <c r="W225" i="3" s="1"/>
  <c r="X225" i="3" s="1"/>
  <c r="Y225" i="3" s="1"/>
  <c r="Z225" i="3" s="1"/>
  <c r="AA225" i="3" s="1"/>
  <c r="AB225" i="3" s="1"/>
  <c r="AC225" i="3" s="1"/>
  <c r="J227" i="3"/>
  <c r="K227" i="3" s="1"/>
  <c r="L227" i="3" s="1"/>
  <c r="M227" i="3" s="1"/>
  <c r="N227" i="3" s="1"/>
  <c r="O227" i="3" s="1"/>
  <c r="P227" i="3" s="1"/>
  <c r="Q227" i="3" s="1"/>
  <c r="R227" i="3" s="1"/>
  <c r="S227" i="3" s="1"/>
  <c r="T227" i="3" s="1"/>
  <c r="U227" i="3" s="1"/>
  <c r="V227" i="3" s="1"/>
  <c r="W227" i="3" s="1"/>
  <c r="X227" i="3" s="1"/>
  <c r="Y227" i="3" s="1"/>
  <c r="Z227" i="3" s="1"/>
  <c r="AA227" i="3" s="1"/>
  <c r="AB227" i="3" s="1"/>
  <c r="AC227" i="3" s="1"/>
  <c r="J228" i="3"/>
  <c r="K228" i="3" s="1"/>
  <c r="L228" i="3" s="1"/>
  <c r="M228" i="3" s="1"/>
  <c r="N228" i="3" s="1"/>
  <c r="O228" i="3" s="1"/>
  <c r="P228" i="3" s="1"/>
  <c r="Q228" i="3" s="1"/>
  <c r="R228" i="3" s="1"/>
  <c r="S228" i="3" s="1"/>
  <c r="T228" i="3" s="1"/>
  <c r="U228" i="3" s="1"/>
  <c r="V228" i="3" s="1"/>
  <c r="W228" i="3" s="1"/>
  <c r="X228" i="3" s="1"/>
  <c r="Y228" i="3" s="1"/>
  <c r="Z228" i="3" s="1"/>
  <c r="AA228" i="3" s="1"/>
  <c r="AB228" i="3" s="1"/>
  <c r="AC228" i="3" s="1"/>
  <c r="J229" i="3"/>
  <c r="K229" i="3" s="1"/>
  <c r="L229" i="3" s="1"/>
  <c r="M229" i="3" s="1"/>
  <c r="N229" i="3" s="1"/>
  <c r="O229" i="3" s="1"/>
  <c r="P229" i="3" s="1"/>
  <c r="Q229" i="3" s="1"/>
  <c r="R229" i="3" s="1"/>
  <c r="S229" i="3" s="1"/>
  <c r="T229" i="3" s="1"/>
  <c r="U229" i="3" s="1"/>
  <c r="V229" i="3" s="1"/>
  <c r="W229" i="3" s="1"/>
  <c r="X229" i="3" s="1"/>
  <c r="Y229" i="3" s="1"/>
  <c r="Z229" i="3" s="1"/>
  <c r="AA229" i="3" s="1"/>
  <c r="AB229" i="3" s="1"/>
  <c r="AC229" i="3" s="1"/>
  <c r="J230" i="3"/>
  <c r="K230" i="3" s="1"/>
  <c r="L230" i="3" s="1"/>
  <c r="M230" i="3" s="1"/>
  <c r="N230" i="3" s="1"/>
  <c r="O230" i="3" s="1"/>
  <c r="P230" i="3" s="1"/>
  <c r="Q230" i="3" s="1"/>
  <c r="R230" i="3" s="1"/>
  <c r="S230" i="3" s="1"/>
  <c r="T230" i="3" s="1"/>
  <c r="U230" i="3" s="1"/>
  <c r="V230" i="3" s="1"/>
  <c r="W230" i="3" s="1"/>
  <c r="X230" i="3" s="1"/>
  <c r="Y230" i="3" s="1"/>
  <c r="Z230" i="3" s="1"/>
  <c r="AA230" i="3" s="1"/>
  <c r="AB230" i="3" s="1"/>
  <c r="AC230" i="3" s="1"/>
  <c r="J232" i="3"/>
  <c r="K232" i="3" s="1"/>
  <c r="L232" i="3" s="1"/>
  <c r="M232" i="3" s="1"/>
  <c r="N232" i="3" s="1"/>
  <c r="O232" i="3" s="1"/>
  <c r="P232" i="3" s="1"/>
  <c r="Q232" i="3" s="1"/>
  <c r="R232" i="3" s="1"/>
  <c r="S232" i="3" s="1"/>
  <c r="T232" i="3" s="1"/>
  <c r="U232" i="3" s="1"/>
  <c r="V232" i="3" s="1"/>
  <c r="W232" i="3" s="1"/>
  <c r="X232" i="3" s="1"/>
  <c r="Y232" i="3" s="1"/>
  <c r="Z232" i="3" s="1"/>
  <c r="AA232" i="3" s="1"/>
  <c r="AB232" i="3" s="1"/>
  <c r="AC232" i="3" s="1"/>
  <c r="J233" i="3"/>
  <c r="K233" i="3" s="1"/>
  <c r="L233" i="3" s="1"/>
  <c r="M233" i="3" s="1"/>
  <c r="N233" i="3" s="1"/>
  <c r="O233" i="3" s="1"/>
  <c r="P233" i="3" s="1"/>
  <c r="Q233" i="3" s="1"/>
  <c r="R233" i="3" s="1"/>
  <c r="S233" i="3" s="1"/>
  <c r="T233" i="3" s="1"/>
  <c r="U233" i="3" s="1"/>
  <c r="V233" i="3" s="1"/>
  <c r="W233" i="3" s="1"/>
  <c r="X233" i="3" s="1"/>
  <c r="Y233" i="3" s="1"/>
  <c r="Z233" i="3" s="1"/>
  <c r="AA233" i="3" s="1"/>
  <c r="AB233" i="3" s="1"/>
  <c r="AC233" i="3" s="1"/>
  <c r="J234" i="3"/>
  <c r="K234" i="3" s="1"/>
  <c r="L234" i="3" s="1"/>
  <c r="M234" i="3" s="1"/>
  <c r="N234" i="3" s="1"/>
  <c r="O234" i="3" s="1"/>
  <c r="P234" i="3" s="1"/>
  <c r="Q234" i="3" s="1"/>
  <c r="R234" i="3" s="1"/>
  <c r="S234" i="3" s="1"/>
  <c r="T234" i="3" s="1"/>
  <c r="U234" i="3" s="1"/>
  <c r="V234" i="3" s="1"/>
  <c r="W234" i="3" s="1"/>
  <c r="X234" i="3" s="1"/>
  <c r="Y234" i="3" s="1"/>
  <c r="Z234" i="3" s="1"/>
  <c r="AA234" i="3" s="1"/>
  <c r="AB234" i="3" s="1"/>
  <c r="AC234" i="3" s="1"/>
  <c r="J235" i="3"/>
  <c r="K235" i="3" s="1"/>
  <c r="L235" i="3" s="1"/>
  <c r="M235" i="3" s="1"/>
  <c r="N235" i="3" s="1"/>
  <c r="O235" i="3" s="1"/>
  <c r="P235" i="3" s="1"/>
  <c r="Q235" i="3" s="1"/>
  <c r="R235" i="3" s="1"/>
  <c r="S235" i="3" s="1"/>
  <c r="T235" i="3" s="1"/>
  <c r="U235" i="3" s="1"/>
  <c r="V235" i="3" s="1"/>
  <c r="W235" i="3" s="1"/>
  <c r="X235" i="3" s="1"/>
  <c r="Y235" i="3" s="1"/>
  <c r="Z235" i="3" s="1"/>
  <c r="AA235" i="3" s="1"/>
  <c r="AB235" i="3" s="1"/>
  <c r="AC235" i="3" s="1"/>
  <c r="J236" i="3"/>
  <c r="K236" i="3" s="1"/>
  <c r="L236" i="3" s="1"/>
  <c r="M236" i="3" s="1"/>
  <c r="N236" i="3" s="1"/>
  <c r="O236" i="3" s="1"/>
  <c r="P236" i="3" s="1"/>
  <c r="Q236" i="3" s="1"/>
  <c r="R236" i="3" s="1"/>
  <c r="S236" i="3" s="1"/>
  <c r="T236" i="3" s="1"/>
  <c r="U236" i="3" s="1"/>
  <c r="V236" i="3" s="1"/>
  <c r="W236" i="3" s="1"/>
  <c r="X236" i="3" s="1"/>
  <c r="Y236" i="3" s="1"/>
  <c r="Z236" i="3" s="1"/>
  <c r="AA236" i="3" s="1"/>
  <c r="AB236" i="3" s="1"/>
  <c r="AC236" i="3" s="1"/>
  <c r="J237" i="3"/>
  <c r="K237" i="3" s="1"/>
  <c r="L237" i="3" s="1"/>
  <c r="M237" i="3" s="1"/>
  <c r="N237" i="3" s="1"/>
  <c r="O237" i="3" s="1"/>
  <c r="P237" i="3" s="1"/>
  <c r="Q237" i="3" s="1"/>
  <c r="R237" i="3" s="1"/>
  <c r="S237" i="3" s="1"/>
  <c r="T237" i="3" s="1"/>
  <c r="U237" i="3" s="1"/>
  <c r="V237" i="3" s="1"/>
  <c r="W237" i="3" s="1"/>
  <c r="X237" i="3" s="1"/>
  <c r="Y237" i="3" s="1"/>
  <c r="Z237" i="3" s="1"/>
  <c r="AA237" i="3" s="1"/>
  <c r="AB237" i="3" s="1"/>
  <c r="AC237" i="3" s="1"/>
  <c r="J238" i="3"/>
  <c r="K238" i="3" s="1"/>
  <c r="L238" i="3" s="1"/>
  <c r="M238" i="3" s="1"/>
  <c r="N238" i="3" s="1"/>
  <c r="O238" i="3" s="1"/>
  <c r="P238" i="3" s="1"/>
  <c r="Q238" i="3" s="1"/>
  <c r="R238" i="3" s="1"/>
  <c r="S238" i="3" s="1"/>
  <c r="T238" i="3" s="1"/>
  <c r="U238" i="3" s="1"/>
  <c r="V238" i="3" s="1"/>
  <c r="W238" i="3" s="1"/>
  <c r="X238" i="3" s="1"/>
  <c r="Y238" i="3" s="1"/>
  <c r="Z238" i="3" s="1"/>
  <c r="AA238" i="3" s="1"/>
  <c r="AB238" i="3" s="1"/>
  <c r="AC238" i="3" s="1"/>
  <c r="J239" i="3"/>
  <c r="K239" i="3" s="1"/>
  <c r="L239" i="3" s="1"/>
  <c r="M239" i="3" s="1"/>
  <c r="N239" i="3" s="1"/>
  <c r="O239" i="3" s="1"/>
  <c r="P239" i="3" s="1"/>
  <c r="Q239" i="3" s="1"/>
  <c r="R239" i="3" s="1"/>
  <c r="S239" i="3" s="1"/>
  <c r="T239" i="3" s="1"/>
  <c r="U239" i="3" s="1"/>
  <c r="V239" i="3" s="1"/>
  <c r="W239" i="3" s="1"/>
  <c r="X239" i="3" s="1"/>
  <c r="Y239" i="3" s="1"/>
  <c r="Z239" i="3" s="1"/>
  <c r="AA239" i="3" s="1"/>
  <c r="AB239" i="3" s="1"/>
  <c r="AC239" i="3" s="1"/>
  <c r="J240" i="3"/>
  <c r="K240" i="3" s="1"/>
  <c r="L240" i="3" s="1"/>
  <c r="M240" i="3" s="1"/>
  <c r="N240" i="3" s="1"/>
  <c r="O240" i="3" s="1"/>
  <c r="P240" i="3" s="1"/>
  <c r="Q240" i="3" s="1"/>
  <c r="R240" i="3" s="1"/>
  <c r="S240" i="3" s="1"/>
  <c r="T240" i="3" s="1"/>
  <c r="U240" i="3" s="1"/>
  <c r="V240" i="3" s="1"/>
  <c r="W240" i="3" s="1"/>
  <c r="X240" i="3" s="1"/>
  <c r="Y240" i="3" s="1"/>
  <c r="Z240" i="3" s="1"/>
  <c r="AA240" i="3" s="1"/>
  <c r="AB240" i="3" s="1"/>
  <c r="AC240" i="3" s="1"/>
  <c r="J241" i="3"/>
  <c r="K241" i="3" s="1"/>
  <c r="L241" i="3" s="1"/>
  <c r="M241" i="3" s="1"/>
  <c r="N241" i="3" s="1"/>
  <c r="O241" i="3" s="1"/>
  <c r="P241" i="3" s="1"/>
  <c r="Q241" i="3" s="1"/>
  <c r="R241" i="3" s="1"/>
  <c r="S241" i="3" s="1"/>
  <c r="T241" i="3" s="1"/>
  <c r="U241" i="3" s="1"/>
  <c r="V241" i="3" s="1"/>
  <c r="W241" i="3" s="1"/>
  <c r="X241" i="3" s="1"/>
  <c r="Y241" i="3" s="1"/>
  <c r="Z241" i="3" s="1"/>
  <c r="AA241" i="3" s="1"/>
  <c r="AB241" i="3" s="1"/>
  <c r="AC241" i="3" s="1"/>
  <c r="J242" i="3"/>
  <c r="K242" i="3" s="1"/>
  <c r="L242" i="3" s="1"/>
  <c r="M242" i="3" s="1"/>
  <c r="N242" i="3" s="1"/>
  <c r="O242" i="3" s="1"/>
  <c r="P242" i="3" s="1"/>
  <c r="Q242" i="3" s="1"/>
  <c r="R242" i="3" s="1"/>
  <c r="S242" i="3" s="1"/>
  <c r="T242" i="3" s="1"/>
  <c r="U242" i="3" s="1"/>
  <c r="V242" i="3" s="1"/>
  <c r="W242" i="3" s="1"/>
  <c r="X242" i="3" s="1"/>
  <c r="Y242" i="3" s="1"/>
  <c r="Z242" i="3" s="1"/>
  <c r="AA242" i="3" s="1"/>
  <c r="AB242" i="3" s="1"/>
  <c r="AC242" i="3" s="1"/>
  <c r="J243" i="3"/>
  <c r="K243" i="3" s="1"/>
  <c r="L243" i="3" s="1"/>
  <c r="M243" i="3" s="1"/>
  <c r="N243" i="3" s="1"/>
  <c r="O243" i="3" s="1"/>
  <c r="P243" i="3" s="1"/>
  <c r="Q243" i="3" s="1"/>
  <c r="R243" i="3" s="1"/>
  <c r="S243" i="3" s="1"/>
  <c r="T243" i="3" s="1"/>
  <c r="U243" i="3" s="1"/>
  <c r="V243" i="3" s="1"/>
  <c r="W243" i="3" s="1"/>
  <c r="X243" i="3" s="1"/>
  <c r="Y243" i="3" s="1"/>
  <c r="Z243" i="3" s="1"/>
  <c r="AA243" i="3" s="1"/>
  <c r="AB243" i="3" s="1"/>
  <c r="AC243" i="3" s="1"/>
  <c r="J244" i="3"/>
  <c r="K244" i="3" s="1"/>
  <c r="L244" i="3" s="1"/>
  <c r="M244" i="3" s="1"/>
  <c r="N244" i="3" s="1"/>
  <c r="O244" i="3" s="1"/>
  <c r="P244" i="3" s="1"/>
  <c r="Q244" i="3" s="1"/>
  <c r="R244" i="3" s="1"/>
  <c r="S244" i="3" s="1"/>
  <c r="T244" i="3" s="1"/>
  <c r="U244" i="3" s="1"/>
  <c r="V244" i="3" s="1"/>
  <c r="W244" i="3" s="1"/>
  <c r="X244" i="3" s="1"/>
  <c r="Y244" i="3" s="1"/>
  <c r="Z244" i="3" s="1"/>
  <c r="AA244" i="3" s="1"/>
  <c r="AB244" i="3" s="1"/>
  <c r="AC244" i="3" s="1"/>
  <c r="J245" i="3"/>
  <c r="K245" i="3" s="1"/>
  <c r="L245" i="3" s="1"/>
  <c r="M245" i="3" s="1"/>
  <c r="N245" i="3" s="1"/>
  <c r="O245" i="3" s="1"/>
  <c r="P245" i="3" s="1"/>
  <c r="Q245" i="3" s="1"/>
  <c r="R245" i="3" s="1"/>
  <c r="S245" i="3" s="1"/>
  <c r="T245" i="3" s="1"/>
  <c r="U245" i="3" s="1"/>
  <c r="V245" i="3" s="1"/>
  <c r="W245" i="3" s="1"/>
  <c r="X245" i="3" s="1"/>
  <c r="Y245" i="3" s="1"/>
  <c r="Z245" i="3" s="1"/>
  <c r="AA245" i="3" s="1"/>
  <c r="AB245" i="3" s="1"/>
  <c r="AC245" i="3" s="1"/>
  <c r="J246" i="3"/>
  <c r="K246" i="3" s="1"/>
  <c r="L246" i="3" s="1"/>
  <c r="M246" i="3" s="1"/>
  <c r="N246" i="3" s="1"/>
  <c r="O246" i="3" s="1"/>
  <c r="P246" i="3" s="1"/>
  <c r="Q246" i="3" s="1"/>
  <c r="R246" i="3" s="1"/>
  <c r="S246" i="3" s="1"/>
  <c r="T246" i="3" s="1"/>
  <c r="U246" i="3" s="1"/>
  <c r="V246" i="3" s="1"/>
  <c r="W246" i="3" s="1"/>
  <c r="X246" i="3" s="1"/>
  <c r="Y246" i="3" s="1"/>
  <c r="Z246" i="3" s="1"/>
  <c r="AA246" i="3" s="1"/>
  <c r="AB246" i="3" s="1"/>
  <c r="AC246" i="3" s="1"/>
  <c r="J247" i="3"/>
  <c r="K247" i="3" s="1"/>
  <c r="L247" i="3" s="1"/>
  <c r="M247" i="3" s="1"/>
  <c r="N247" i="3" s="1"/>
  <c r="O247" i="3" s="1"/>
  <c r="P247" i="3" s="1"/>
  <c r="Q247" i="3" s="1"/>
  <c r="R247" i="3" s="1"/>
  <c r="S247" i="3" s="1"/>
  <c r="T247" i="3" s="1"/>
  <c r="U247" i="3" s="1"/>
  <c r="V247" i="3" s="1"/>
  <c r="W247" i="3" s="1"/>
  <c r="X247" i="3" s="1"/>
  <c r="Y247" i="3" s="1"/>
  <c r="Z247" i="3" s="1"/>
  <c r="AA247" i="3" s="1"/>
  <c r="AB247" i="3" s="1"/>
  <c r="AC247" i="3" s="1"/>
  <c r="J248" i="3"/>
  <c r="K248" i="3" s="1"/>
  <c r="L248" i="3" s="1"/>
  <c r="M248" i="3" s="1"/>
  <c r="N248" i="3" s="1"/>
  <c r="O248" i="3" s="1"/>
  <c r="P248" i="3" s="1"/>
  <c r="Q248" i="3" s="1"/>
  <c r="R248" i="3" s="1"/>
  <c r="S248" i="3" s="1"/>
  <c r="T248" i="3" s="1"/>
  <c r="U248" i="3" s="1"/>
  <c r="V248" i="3" s="1"/>
  <c r="W248" i="3" s="1"/>
  <c r="X248" i="3" s="1"/>
  <c r="Y248" i="3" s="1"/>
  <c r="Z248" i="3" s="1"/>
  <c r="AA248" i="3" s="1"/>
  <c r="AB248" i="3" s="1"/>
  <c r="AC248" i="3" s="1"/>
  <c r="J249" i="3"/>
  <c r="K249" i="3" s="1"/>
  <c r="L249" i="3" s="1"/>
  <c r="M249" i="3" s="1"/>
  <c r="N249" i="3" s="1"/>
  <c r="O249" i="3" s="1"/>
  <c r="P249" i="3" s="1"/>
  <c r="Q249" i="3" s="1"/>
  <c r="R249" i="3" s="1"/>
  <c r="S249" i="3" s="1"/>
  <c r="T249" i="3" s="1"/>
  <c r="U249" i="3" s="1"/>
  <c r="V249" i="3" s="1"/>
  <c r="W249" i="3" s="1"/>
  <c r="X249" i="3" s="1"/>
  <c r="Y249" i="3" s="1"/>
  <c r="Z249" i="3" s="1"/>
  <c r="AA249" i="3" s="1"/>
  <c r="AB249" i="3" s="1"/>
  <c r="AC249" i="3" s="1"/>
  <c r="J250" i="3"/>
  <c r="K250" i="3" s="1"/>
  <c r="L250" i="3" s="1"/>
  <c r="M250" i="3" s="1"/>
  <c r="N250" i="3" s="1"/>
  <c r="O250" i="3" s="1"/>
  <c r="P250" i="3" s="1"/>
  <c r="Q250" i="3" s="1"/>
  <c r="R250" i="3" s="1"/>
  <c r="S250" i="3" s="1"/>
  <c r="T250" i="3" s="1"/>
  <c r="U250" i="3" s="1"/>
  <c r="V250" i="3" s="1"/>
  <c r="W250" i="3" s="1"/>
  <c r="X250" i="3" s="1"/>
  <c r="Y250" i="3" s="1"/>
  <c r="Z250" i="3" s="1"/>
  <c r="AA250" i="3" s="1"/>
  <c r="AB250" i="3" s="1"/>
  <c r="AC250" i="3" s="1"/>
  <c r="J251" i="3"/>
  <c r="K251" i="3" s="1"/>
  <c r="L251" i="3" s="1"/>
  <c r="M251" i="3" s="1"/>
  <c r="N251" i="3" s="1"/>
  <c r="O251" i="3" s="1"/>
  <c r="P251" i="3" s="1"/>
  <c r="Q251" i="3" s="1"/>
  <c r="R251" i="3" s="1"/>
  <c r="S251" i="3" s="1"/>
  <c r="T251" i="3" s="1"/>
  <c r="U251" i="3" s="1"/>
  <c r="V251" i="3" s="1"/>
  <c r="W251" i="3" s="1"/>
  <c r="X251" i="3" s="1"/>
  <c r="Y251" i="3" s="1"/>
  <c r="Z251" i="3" s="1"/>
  <c r="AA251" i="3" s="1"/>
  <c r="AB251" i="3" s="1"/>
  <c r="AC251" i="3" s="1"/>
  <c r="J252" i="3"/>
  <c r="K252" i="3" s="1"/>
  <c r="L252" i="3" s="1"/>
  <c r="M252" i="3" s="1"/>
  <c r="N252" i="3" s="1"/>
  <c r="O252" i="3" s="1"/>
  <c r="P252" i="3" s="1"/>
  <c r="Q252" i="3" s="1"/>
  <c r="R252" i="3" s="1"/>
  <c r="S252" i="3" s="1"/>
  <c r="T252" i="3" s="1"/>
  <c r="U252" i="3" s="1"/>
  <c r="V252" i="3" s="1"/>
  <c r="W252" i="3" s="1"/>
  <c r="X252" i="3" s="1"/>
  <c r="Y252" i="3" s="1"/>
  <c r="Z252" i="3" s="1"/>
  <c r="AA252" i="3" s="1"/>
  <c r="AB252" i="3" s="1"/>
  <c r="AC252" i="3" s="1"/>
  <c r="J253" i="3"/>
  <c r="K253" i="3" s="1"/>
  <c r="L253" i="3" s="1"/>
  <c r="M253" i="3" s="1"/>
  <c r="N253" i="3" s="1"/>
  <c r="O253" i="3" s="1"/>
  <c r="P253" i="3" s="1"/>
  <c r="Q253" i="3" s="1"/>
  <c r="R253" i="3" s="1"/>
  <c r="S253" i="3" s="1"/>
  <c r="T253" i="3" s="1"/>
  <c r="U253" i="3" s="1"/>
  <c r="V253" i="3" s="1"/>
  <c r="W253" i="3" s="1"/>
  <c r="X253" i="3" s="1"/>
  <c r="Y253" i="3" s="1"/>
  <c r="Z253" i="3" s="1"/>
  <c r="AA253" i="3" s="1"/>
  <c r="AB253" i="3" s="1"/>
  <c r="AC253" i="3" s="1"/>
  <c r="J254" i="3"/>
  <c r="K254" i="3" s="1"/>
  <c r="L254" i="3" s="1"/>
  <c r="M254" i="3" s="1"/>
  <c r="N254" i="3" s="1"/>
  <c r="O254" i="3" s="1"/>
  <c r="P254" i="3" s="1"/>
  <c r="Q254" i="3" s="1"/>
  <c r="R254" i="3" s="1"/>
  <c r="S254" i="3" s="1"/>
  <c r="T254" i="3" s="1"/>
  <c r="U254" i="3" s="1"/>
  <c r="V254" i="3" s="1"/>
  <c r="W254" i="3" s="1"/>
  <c r="X254" i="3" s="1"/>
  <c r="Y254" i="3" s="1"/>
  <c r="Z254" i="3" s="1"/>
  <c r="AA254" i="3" s="1"/>
  <c r="AB254" i="3" s="1"/>
  <c r="AC254" i="3" s="1"/>
  <c r="J255" i="3"/>
  <c r="K255" i="3" s="1"/>
  <c r="L255" i="3" s="1"/>
  <c r="M255" i="3" s="1"/>
  <c r="N255" i="3" s="1"/>
  <c r="O255" i="3" s="1"/>
  <c r="P255" i="3" s="1"/>
  <c r="Q255" i="3" s="1"/>
  <c r="R255" i="3" s="1"/>
  <c r="S255" i="3" s="1"/>
  <c r="T255" i="3" s="1"/>
  <c r="U255" i="3" s="1"/>
  <c r="V255" i="3" s="1"/>
  <c r="W255" i="3" s="1"/>
  <c r="X255" i="3" s="1"/>
  <c r="Y255" i="3" s="1"/>
  <c r="Z255" i="3" s="1"/>
  <c r="AA255" i="3" s="1"/>
  <c r="AB255" i="3" s="1"/>
  <c r="AC255" i="3" s="1"/>
  <c r="J256" i="3"/>
  <c r="K256" i="3" s="1"/>
  <c r="L256" i="3" s="1"/>
  <c r="M256" i="3" s="1"/>
  <c r="N256" i="3" s="1"/>
  <c r="O256" i="3" s="1"/>
  <c r="P256" i="3" s="1"/>
  <c r="Q256" i="3" s="1"/>
  <c r="R256" i="3" s="1"/>
  <c r="S256" i="3" s="1"/>
  <c r="T256" i="3" s="1"/>
  <c r="U256" i="3" s="1"/>
  <c r="V256" i="3" s="1"/>
  <c r="W256" i="3" s="1"/>
  <c r="X256" i="3" s="1"/>
  <c r="Y256" i="3" s="1"/>
  <c r="Z256" i="3" s="1"/>
  <c r="AA256" i="3" s="1"/>
  <c r="AB256" i="3" s="1"/>
  <c r="AC256" i="3" s="1"/>
  <c r="J257" i="3"/>
  <c r="K257" i="3" s="1"/>
  <c r="L257" i="3" s="1"/>
  <c r="M257" i="3" s="1"/>
  <c r="N257" i="3" s="1"/>
  <c r="O257" i="3" s="1"/>
  <c r="P257" i="3" s="1"/>
  <c r="Q257" i="3" s="1"/>
  <c r="R257" i="3" s="1"/>
  <c r="S257" i="3" s="1"/>
  <c r="T257" i="3" s="1"/>
  <c r="U257" i="3" s="1"/>
  <c r="V257" i="3" s="1"/>
  <c r="W257" i="3" s="1"/>
  <c r="X257" i="3" s="1"/>
  <c r="Y257" i="3" s="1"/>
  <c r="Z257" i="3" s="1"/>
  <c r="AA257" i="3" s="1"/>
  <c r="AB257" i="3" s="1"/>
  <c r="AC257" i="3" s="1"/>
  <c r="J258" i="3"/>
  <c r="K258" i="3" s="1"/>
  <c r="L258" i="3" s="1"/>
  <c r="M258" i="3" s="1"/>
  <c r="N258" i="3" s="1"/>
  <c r="O258" i="3" s="1"/>
  <c r="P258" i="3" s="1"/>
  <c r="Q258" i="3" s="1"/>
  <c r="R258" i="3" s="1"/>
  <c r="S258" i="3" s="1"/>
  <c r="T258" i="3" s="1"/>
  <c r="U258" i="3" s="1"/>
  <c r="V258" i="3" s="1"/>
  <c r="W258" i="3" s="1"/>
  <c r="X258" i="3" s="1"/>
  <c r="Y258" i="3" s="1"/>
  <c r="Z258" i="3" s="1"/>
  <c r="AA258" i="3" s="1"/>
  <c r="AB258" i="3" s="1"/>
  <c r="AC258" i="3" s="1"/>
  <c r="J259" i="3"/>
  <c r="K259" i="3" s="1"/>
  <c r="L259" i="3" s="1"/>
  <c r="M259" i="3" s="1"/>
  <c r="N259" i="3" s="1"/>
  <c r="O259" i="3" s="1"/>
  <c r="P259" i="3" s="1"/>
  <c r="Q259" i="3" s="1"/>
  <c r="R259" i="3" s="1"/>
  <c r="S259" i="3" s="1"/>
  <c r="T259" i="3" s="1"/>
  <c r="U259" i="3" s="1"/>
  <c r="V259" i="3" s="1"/>
  <c r="W259" i="3" s="1"/>
  <c r="X259" i="3" s="1"/>
  <c r="Y259" i="3" s="1"/>
  <c r="Z259" i="3" s="1"/>
  <c r="AA259" i="3" s="1"/>
  <c r="AB259" i="3" s="1"/>
  <c r="AC259" i="3" s="1"/>
  <c r="J260" i="3"/>
  <c r="K260" i="3" s="1"/>
  <c r="L260" i="3" s="1"/>
  <c r="M260" i="3" s="1"/>
  <c r="N260" i="3" s="1"/>
  <c r="O260" i="3" s="1"/>
  <c r="P260" i="3" s="1"/>
  <c r="Q260" i="3" s="1"/>
  <c r="R260" i="3" s="1"/>
  <c r="S260" i="3" s="1"/>
  <c r="T260" i="3" s="1"/>
  <c r="U260" i="3" s="1"/>
  <c r="V260" i="3" s="1"/>
  <c r="W260" i="3" s="1"/>
  <c r="X260" i="3" s="1"/>
  <c r="Y260" i="3" s="1"/>
  <c r="Z260" i="3" s="1"/>
  <c r="AA260" i="3" s="1"/>
  <c r="AB260" i="3" s="1"/>
  <c r="AC260" i="3" s="1"/>
  <c r="J261" i="3"/>
  <c r="K261" i="3" s="1"/>
  <c r="L261" i="3" s="1"/>
  <c r="M261" i="3" s="1"/>
  <c r="N261" i="3" s="1"/>
  <c r="O261" i="3" s="1"/>
  <c r="P261" i="3" s="1"/>
  <c r="Q261" i="3" s="1"/>
  <c r="R261" i="3" s="1"/>
  <c r="S261" i="3" s="1"/>
  <c r="T261" i="3" s="1"/>
  <c r="U261" i="3" s="1"/>
  <c r="V261" i="3" s="1"/>
  <c r="W261" i="3" s="1"/>
  <c r="X261" i="3" s="1"/>
  <c r="Y261" i="3" s="1"/>
  <c r="Z261" i="3" s="1"/>
  <c r="AA261" i="3" s="1"/>
  <c r="AB261" i="3" s="1"/>
  <c r="AC261" i="3" s="1"/>
  <c r="J262" i="3"/>
  <c r="K262" i="3" s="1"/>
  <c r="L262" i="3" s="1"/>
  <c r="M262" i="3" s="1"/>
  <c r="N262" i="3" s="1"/>
  <c r="O262" i="3" s="1"/>
  <c r="P262" i="3" s="1"/>
  <c r="Q262" i="3" s="1"/>
  <c r="R262" i="3" s="1"/>
  <c r="S262" i="3" s="1"/>
  <c r="T262" i="3" s="1"/>
  <c r="U262" i="3" s="1"/>
  <c r="V262" i="3" s="1"/>
  <c r="W262" i="3" s="1"/>
  <c r="X262" i="3" s="1"/>
  <c r="Y262" i="3" s="1"/>
  <c r="Z262" i="3" s="1"/>
  <c r="AA262" i="3" s="1"/>
  <c r="AB262" i="3" s="1"/>
  <c r="AC262" i="3" s="1"/>
  <c r="J263" i="3"/>
  <c r="K263" i="3" s="1"/>
  <c r="L263" i="3" s="1"/>
  <c r="M263" i="3" s="1"/>
  <c r="N263" i="3" s="1"/>
  <c r="O263" i="3" s="1"/>
  <c r="P263" i="3" s="1"/>
  <c r="Q263" i="3" s="1"/>
  <c r="R263" i="3" s="1"/>
  <c r="S263" i="3" s="1"/>
  <c r="T263" i="3" s="1"/>
  <c r="U263" i="3" s="1"/>
  <c r="V263" i="3" s="1"/>
  <c r="W263" i="3" s="1"/>
  <c r="X263" i="3" s="1"/>
  <c r="Y263" i="3" s="1"/>
  <c r="Z263" i="3" s="1"/>
  <c r="AA263" i="3" s="1"/>
  <c r="AB263" i="3" s="1"/>
  <c r="AC263" i="3" s="1"/>
  <c r="J264" i="3"/>
  <c r="K264" i="3" s="1"/>
  <c r="L264" i="3" s="1"/>
  <c r="M264" i="3" s="1"/>
  <c r="N264" i="3" s="1"/>
  <c r="O264" i="3" s="1"/>
  <c r="P264" i="3" s="1"/>
  <c r="Q264" i="3" s="1"/>
  <c r="R264" i="3" s="1"/>
  <c r="S264" i="3" s="1"/>
  <c r="T264" i="3" s="1"/>
  <c r="U264" i="3" s="1"/>
  <c r="V264" i="3" s="1"/>
  <c r="W264" i="3" s="1"/>
  <c r="X264" i="3" s="1"/>
  <c r="Y264" i="3" s="1"/>
  <c r="Z264" i="3" s="1"/>
  <c r="AA264" i="3" s="1"/>
  <c r="AB264" i="3" s="1"/>
  <c r="AC264" i="3" s="1"/>
  <c r="J265" i="3"/>
  <c r="K265" i="3" s="1"/>
  <c r="L265" i="3" s="1"/>
  <c r="M265" i="3" s="1"/>
  <c r="N265" i="3" s="1"/>
  <c r="O265" i="3" s="1"/>
  <c r="P265" i="3" s="1"/>
  <c r="Q265" i="3" s="1"/>
  <c r="R265" i="3" s="1"/>
  <c r="S265" i="3" s="1"/>
  <c r="T265" i="3" s="1"/>
  <c r="U265" i="3" s="1"/>
  <c r="V265" i="3" s="1"/>
  <c r="W265" i="3" s="1"/>
  <c r="X265" i="3" s="1"/>
  <c r="Y265" i="3" s="1"/>
  <c r="Z265" i="3" s="1"/>
  <c r="AA265" i="3" s="1"/>
  <c r="AB265" i="3" s="1"/>
  <c r="AC265" i="3" s="1"/>
  <c r="J266" i="3"/>
  <c r="K266" i="3" s="1"/>
  <c r="L266" i="3" s="1"/>
  <c r="M266" i="3" s="1"/>
  <c r="N266" i="3" s="1"/>
  <c r="O266" i="3" s="1"/>
  <c r="P266" i="3" s="1"/>
  <c r="Q266" i="3" s="1"/>
  <c r="R266" i="3" s="1"/>
  <c r="S266" i="3" s="1"/>
  <c r="T266" i="3" s="1"/>
  <c r="U266" i="3" s="1"/>
  <c r="V266" i="3" s="1"/>
  <c r="W266" i="3" s="1"/>
  <c r="X266" i="3" s="1"/>
  <c r="Y266" i="3" s="1"/>
  <c r="Z266" i="3" s="1"/>
  <c r="AA266" i="3" s="1"/>
  <c r="AB266" i="3" s="1"/>
  <c r="AC266" i="3" s="1"/>
  <c r="J267" i="3"/>
  <c r="K267" i="3" s="1"/>
  <c r="L267" i="3" s="1"/>
  <c r="M267" i="3" s="1"/>
  <c r="N267" i="3" s="1"/>
  <c r="O267" i="3" s="1"/>
  <c r="P267" i="3" s="1"/>
  <c r="Q267" i="3" s="1"/>
  <c r="R267" i="3" s="1"/>
  <c r="S267" i="3" s="1"/>
  <c r="T267" i="3" s="1"/>
  <c r="U267" i="3" s="1"/>
  <c r="V267" i="3" s="1"/>
  <c r="W267" i="3" s="1"/>
  <c r="X267" i="3" s="1"/>
  <c r="Y267" i="3" s="1"/>
  <c r="Z267" i="3" s="1"/>
  <c r="AA267" i="3" s="1"/>
  <c r="AB267" i="3" s="1"/>
  <c r="AC267" i="3" s="1"/>
  <c r="J268" i="3"/>
  <c r="K268" i="3" s="1"/>
  <c r="L268" i="3" s="1"/>
  <c r="M268" i="3" s="1"/>
  <c r="N268" i="3" s="1"/>
  <c r="O268" i="3" s="1"/>
  <c r="P268" i="3" s="1"/>
  <c r="Q268" i="3" s="1"/>
  <c r="R268" i="3" s="1"/>
  <c r="S268" i="3" s="1"/>
  <c r="T268" i="3" s="1"/>
  <c r="U268" i="3" s="1"/>
  <c r="V268" i="3" s="1"/>
  <c r="W268" i="3" s="1"/>
  <c r="X268" i="3" s="1"/>
  <c r="Y268" i="3" s="1"/>
  <c r="Z268" i="3" s="1"/>
  <c r="AA268" i="3" s="1"/>
  <c r="AB268" i="3" s="1"/>
  <c r="AC268" i="3" s="1"/>
  <c r="J269" i="3"/>
  <c r="K269" i="3" s="1"/>
  <c r="L269" i="3" s="1"/>
  <c r="M269" i="3" s="1"/>
  <c r="N269" i="3" s="1"/>
  <c r="O269" i="3" s="1"/>
  <c r="P269" i="3" s="1"/>
  <c r="Q269" i="3" s="1"/>
  <c r="R269" i="3" s="1"/>
  <c r="S269" i="3" s="1"/>
  <c r="T269" i="3" s="1"/>
  <c r="U269" i="3" s="1"/>
  <c r="V269" i="3" s="1"/>
  <c r="W269" i="3" s="1"/>
  <c r="X269" i="3" s="1"/>
  <c r="Y269" i="3" s="1"/>
  <c r="Z269" i="3" s="1"/>
  <c r="AA269" i="3" s="1"/>
  <c r="AB269" i="3" s="1"/>
  <c r="AC269" i="3" s="1"/>
  <c r="J270" i="3"/>
  <c r="K270" i="3" s="1"/>
  <c r="L270" i="3" s="1"/>
  <c r="M270" i="3" s="1"/>
  <c r="N270" i="3" s="1"/>
  <c r="O270" i="3" s="1"/>
  <c r="P270" i="3" s="1"/>
  <c r="Q270" i="3" s="1"/>
  <c r="R270" i="3" s="1"/>
  <c r="S270" i="3" s="1"/>
  <c r="T270" i="3" s="1"/>
  <c r="U270" i="3" s="1"/>
  <c r="V270" i="3" s="1"/>
  <c r="W270" i="3" s="1"/>
  <c r="X270" i="3" s="1"/>
  <c r="Y270" i="3" s="1"/>
  <c r="Z270" i="3" s="1"/>
  <c r="AA270" i="3" s="1"/>
  <c r="AB270" i="3" s="1"/>
  <c r="AC270" i="3" s="1"/>
  <c r="J271" i="3"/>
  <c r="K271" i="3" s="1"/>
  <c r="L271" i="3" s="1"/>
  <c r="M271" i="3" s="1"/>
  <c r="N271" i="3" s="1"/>
  <c r="O271" i="3" s="1"/>
  <c r="P271" i="3" s="1"/>
  <c r="Q271" i="3" s="1"/>
  <c r="R271" i="3" s="1"/>
  <c r="S271" i="3" s="1"/>
  <c r="T271" i="3" s="1"/>
  <c r="U271" i="3" s="1"/>
  <c r="V271" i="3" s="1"/>
  <c r="W271" i="3" s="1"/>
  <c r="X271" i="3" s="1"/>
  <c r="Y271" i="3" s="1"/>
  <c r="Z271" i="3" s="1"/>
  <c r="AA271" i="3" s="1"/>
  <c r="AB271" i="3" s="1"/>
  <c r="AC271" i="3" s="1"/>
  <c r="J272" i="3"/>
  <c r="K272" i="3" s="1"/>
  <c r="L272" i="3" s="1"/>
  <c r="M272" i="3" s="1"/>
  <c r="N272" i="3" s="1"/>
  <c r="O272" i="3" s="1"/>
  <c r="P272" i="3" s="1"/>
  <c r="Q272" i="3" s="1"/>
  <c r="R272" i="3" s="1"/>
  <c r="S272" i="3" s="1"/>
  <c r="T272" i="3" s="1"/>
  <c r="U272" i="3" s="1"/>
  <c r="V272" i="3" s="1"/>
  <c r="W272" i="3" s="1"/>
  <c r="X272" i="3" s="1"/>
  <c r="Y272" i="3" s="1"/>
  <c r="Z272" i="3" s="1"/>
  <c r="AA272" i="3" s="1"/>
  <c r="AB272" i="3" s="1"/>
  <c r="AC272" i="3" s="1"/>
  <c r="J273" i="3"/>
  <c r="K273" i="3" s="1"/>
  <c r="L273" i="3" s="1"/>
  <c r="M273" i="3" s="1"/>
  <c r="N273" i="3" s="1"/>
  <c r="O273" i="3" s="1"/>
  <c r="P273" i="3" s="1"/>
  <c r="Q273" i="3" s="1"/>
  <c r="R273" i="3" s="1"/>
  <c r="S273" i="3" s="1"/>
  <c r="T273" i="3" s="1"/>
  <c r="U273" i="3" s="1"/>
  <c r="V273" i="3" s="1"/>
  <c r="W273" i="3" s="1"/>
  <c r="X273" i="3" s="1"/>
  <c r="Y273" i="3" s="1"/>
  <c r="Z273" i="3" s="1"/>
  <c r="AA273" i="3" s="1"/>
  <c r="AB273" i="3" s="1"/>
  <c r="AC273" i="3" s="1"/>
  <c r="J274" i="3"/>
  <c r="K274" i="3" s="1"/>
  <c r="L274" i="3" s="1"/>
  <c r="M274" i="3" s="1"/>
  <c r="N274" i="3" s="1"/>
  <c r="O274" i="3" s="1"/>
  <c r="P274" i="3" s="1"/>
  <c r="Q274" i="3" s="1"/>
  <c r="R274" i="3" s="1"/>
  <c r="S274" i="3" s="1"/>
  <c r="T274" i="3" s="1"/>
  <c r="U274" i="3" s="1"/>
  <c r="V274" i="3" s="1"/>
  <c r="W274" i="3" s="1"/>
  <c r="X274" i="3" s="1"/>
  <c r="Y274" i="3" s="1"/>
  <c r="Z274" i="3" s="1"/>
  <c r="AA274" i="3" s="1"/>
  <c r="AB274" i="3" s="1"/>
  <c r="AC274" i="3" s="1"/>
  <c r="J275" i="3"/>
  <c r="K275" i="3" s="1"/>
  <c r="L275" i="3" s="1"/>
  <c r="M275" i="3" s="1"/>
  <c r="N275" i="3" s="1"/>
  <c r="O275" i="3" s="1"/>
  <c r="P275" i="3" s="1"/>
  <c r="Q275" i="3" s="1"/>
  <c r="R275" i="3" s="1"/>
  <c r="S275" i="3" s="1"/>
  <c r="T275" i="3" s="1"/>
  <c r="U275" i="3" s="1"/>
  <c r="V275" i="3" s="1"/>
  <c r="W275" i="3" s="1"/>
  <c r="X275" i="3" s="1"/>
  <c r="Y275" i="3" s="1"/>
  <c r="Z275" i="3" s="1"/>
  <c r="AA275" i="3" s="1"/>
  <c r="AB275" i="3" s="1"/>
  <c r="AC275" i="3" s="1"/>
  <c r="J276" i="3"/>
  <c r="K276" i="3" s="1"/>
  <c r="L276" i="3" s="1"/>
  <c r="M276" i="3" s="1"/>
  <c r="N276" i="3" s="1"/>
  <c r="O276" i="3" s="1"/>
  <c r="P276" i="3" s="1"/>
  <c r="Q276" i="3" s="1"/>
  <c r="R276" i="3" s="1"/>
  <c r="S276" i="3" s="1"/>
  <c r="T276" i="3" s="1"/>
  <c r="U276" i="3" s="1"/>
  <c r="V276" i="3" s="1"/>
  <c r="W276" i="3" s="1"/>
  <c r="X276" i="3" s="1"/>
  <c r="Y276" i="3" s="1"/>
  <c r="Z276" i="3" s="1"/>
  <c r="AA276" i="3" s="1"/>
  <c r="AB276" i="3" s="1"/>
  <c r="AC276" i="3" s="1"/>
  <c r="J277" i="3"/>
  <c r="K277" i="3" s="1"/>
  <c r="L277" i="3" s="1"/>
  <c r="M277" i="3" s="1"/>
  <c r="N277" i="3" s="1"/>
  <c r="O277" i="3" s="1"/>
  <c r="P277" i="3" s="1"/>
  <c r="Q277" i="3" s="1"/>
  <c r="R277" i="3" s="1"/>
  <c r="S277" i="3" s="1"/>
  <c r="T277" i="3" s="1"/>
  <c r="U277" i="3" s="1"/>
  <c r="V277" i="3" s="1"/>
  <c r="W277" i="3" s="1"/>
  <c r="X277" i="3" s="1"/>
  <c r="Y277" i="3" s="1"/>
  <c r="Z277" i="3" s="1"/>
  <c r="AA277" i="3" s="1"/>
  <c r="AB277" i="3" s="1"/>
  <c r="AC277" i="3" s="1"/>
  <c r="J278" i="3"/>
  <c r="K278" i="3" s="1"/>
  <c r="L278" i="3" s="1"/>
  <c r="M278" i="3" s="1"/>
  <c r="N278" i="3" s="1"/>
  <c r="O278" i="3" s="1"/>
  <c r="P278" i="3" s="1"/>
  <c r="Q278" i="3" s="1"/>
  <c r="R278" i="3" s="1"/>
  <c r="S278" i="3" s="1"/>
  <c r="T278" i="3" s="1"/>
  <c r="U278" i="3" s="1"/>
  <c r="V278" i="3" s="1"/>
  <c r="W278" i="3" s="1"/>
  <c r="X278" i="3" s="1"/>
  <c r="Y278" i="3" s="1"/>
  <c r="Z278" i="3" s="1"/>
  <c r="AA278" i="3" s="1"/>
  <c r="AB278" i="3" s="1"/>
  <c r="AC278" i="3" s="1"/>
  <c r="J279" i="3"/>
  <c r="K279" i="3" s="1"/>
  <c r="L279" i="3" s="1"/>
  <c r="M279" i="3" s="1"/>
  <c r="N279" i="3" s="1"/>
  <c r="O279" i="3" s="1"/>
  <c r="P279" i="3" s="1"/>
  <c r="Q279" i="3" s="1"/>
  <c r="R279" i="3" s="1"/>
  <c r="S279" i="3" s="1"/>
  <c r="T279" i="3" s="1"/>
  <c r="U279" i="3" s="1"/>
  <c r="V279" i="3" s="1"/>
  <c r="W279" i="3" s="1"/>
  <c r="X279" i="3" s="1"/>
  <c r="Y279" i="3" s="1"/>
  <c r="Z279" i="3" s="1"/>
  <c r="AA279" i="3" s="1"/>
  <c r="AB279" i="3" s="1"/>
  <c r="AC279" i="3" s="1"/>
  <c r="J280" i="3"/>
  <c r="K280" i="3" s="1"/>
  <c r="L280" i="3" s="1"/>
  <c r="M280" i="3" s="1"/>
  <c r="N280" i="3" s="1"/>
  <c r="O280" i="3" s="1"/>
  <c r="P280" i="3" s="1"/>
  <c r="Q280" i="3" s="1"/>
  <c r="R280" i="3" s="1"/>
  <c r="S280" i="3" s="1"/>
  <c r="T280" i="3" s="1"/>
  <c r="U280" i="3" s="1"/>
  <c r="V280" i="3" s="1"/>
  <c r="W280" i="3" s="1"/>
  <c r="X280" i="3" s="1"/>
  <c r="Y280" i="3" s="1"/>
  <c r="Z280" i="3" s="1"/>
  <c r="AA280" i="3" s="1"/>
  <c r="AB280" i="3" s="1"/>
  <c r="AC280" i="3" s="1"/>
  <c r="J281" i="3"/>
  <c r="K281" i="3" s="1"/>
  <c r="L281" i="3" s="1"/>
  <c r="M281" i="3" s="1"/>
  <c r="N281" i="3" s="1"/>
  <c r="O281" i="3" s="1"/>
  <c r="P281" i="3" s="1"/>
  <c r="Q281" i="3" s="1"/>
  <c r="R281" i="3" s="1"/>
  <c r="S281" i="3" s="1"/>
  <c r="T281" i="3" s="1"/>
  <c r="U281" i="3" s="1"/>
  <c r="V281" i="3" s="1"/>
  <c r="W281" i="3" s="1"/>
  <c r="X281" i="3" s="1"/>
  <c r="Y281" i="3" s="1"/>
  <c r="Z281" i="3" s="1"/>
  <c r="AA281" i="3" s="1"/>
  <c r="AB281" i="3" s="1"/>
  <c r="AC281" i="3" s="1"/>
  <c r="J282" i="3"/>
  <c r="K282" i="3" s="1"/>
  <c r="L282" i="3" s="1"/>
  <c r="M282" i="3" s="1"/>
  <c r="N282" i="3" s="1"/>
  <c r="O282" i="3" s="1"/>
  <c r="P282" i="3" s="1"/>
  <c r="Q282" i="3" s="1"/>
  <c r="R282" i="3" s="1"/>
  <c r="S282" i="3" s="1"/>
  <c r="T282" i="3" s="1"/>
  <c r="U282" i="3" s="1"/>
  <c r="V282" i="3" s="1"/>
  <c r="W282" i="3" s="1"/>
  <c r="X282" i="3" s="1"/>
  <c r="Y282" i="3" s="1"/>
  <c r="Z282" i="3" s="1"/>
  <c r="AA282" i="3" s="1"/>
  <c r="AB282" i="3" s="1"/>
  <c r="AC282" i="3" s="1"/>
  <c r="J283" i="3"/>
  <c r="K283" i="3" s="1"/>
  <c r="L283" i="3" s="1"/>
  <c r="M283" i="3" s="1"/>
  <c r="N283" i="3" s="1"/>
  <c r="O283" i="3" s="1"/>
  <c r="P283" i="3" s="1"/>
  <c r="Q283" i="3" s="1"/>
  <c r="R283" i="3" s="1"/>
  <c r="S283" i="3" s="1"/>
  <c r="T283" i="3" s="1"/>
  <c r="U283" i="3" s="1"/>
  <c r="V283" i="3" s="1"/>
  <c r="W283" i="3" s="1"/>
  <c r="X283" i="3" s="1"/>
  <c r="Y283" i="3" s="1"/>
  <c r="Z283" i="3" s="1"/>
  <c r="AA283" i="3" s="1"/>
  <c r="AB283" i="3" s="1"/>
  <c r="AC283" i="3" s="1"/>
  <c r="J8" i="3"/>
  <c r="K8" i="3" s="1"/>
  <c r="L8" i="3" s="1"/>
  <c r="M8" i="3" s="1"/>
  <c r="N8" i="3" s="1"/>
  <c r="O8" i="3" s="1"/>
  <c r="P8" i="3" s="1"/>
  <c r="Q8" i="3" s="1"/>
  <c r="R8" i="3" s="1"/>
  <c r="S8" i="3" s="1"/>
  <c r="T8" i="3" s="1"/>
  <c r="U8" i="3" s="1"/>
  <c r="V8" i="3" s="1"/>
  <c r="W8" i="3" s="1"/>
  <c r="X8" i="3" s="1"/>
  <c r="Y8" i="3" s="1"/>
  <c r="Z8" i="3" s="1"/>
  <c r="AA8" i="3" s="1"/>
  <c r="AB8" i="3" s="1"/>
  <c r="AC8" i="3" s="1"/>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8" i="3"/>
  <c r="E16" i="6" l="1"/>
  <c r="F15" i="6"/>
  <c r="G15" i="6" s="1"/>
  <c r="H15" i="6" s="1"/>
  <c r="I15" i="6" s="1"/>
  <c r="J15" i="6" s="1"/>
  <c r="K15" i="6" s="1"/>
  <c r="L15" i="6" s="1"/>
  <c r="M15" i="6" s="1"/>
  <c r="N15" i="6" s="1"/>
  <c r="O15" i="6" s="1"/>
  <c r="P15" i="6" s="1"/>
  <c r="Q15" i="6" s="1"/>
  <c r="R15" i="6" s="1"/>
  <c r="S15" i="6" s="1"/>
  <c r="T15" i="6" s="1"/>
  <c r="U15" i="6" s="1"/>
  <c r="V15" i="6" s="1"/>
  <c r="W15" i="6" s="1"/>
  <c r="X15" i="6" s="1"/>
  <c r="E22" i="6"/>
  <c r="F22" i="6" s="1"/>
  <c r="G22" i="6" s="1"/>
  <c r="H22" i="6" s="1"/>
  <c r="I22" i="6" s="1"/>
  <c r="J22" i="6" s="1"/>
  <c r="K22" i="6" s="1"/>
  <c r="L22" i="6" s="1"/>
  <c r="M22" i="6" s="1"/>
  <c r="N22" i="6" s="1"/>
  <c r="O22" i="6" s="1"/>
  <c r="P22" i="6" s="1"/>
  <c r="Q22" i="6" s="1"/>
  <c r="R22" i="6" s="1"/>
  <c r="S22" i="6" s="1"/>
  <c r="T22" i="6" s="1"/>
  <c r="U22" i="6" s="1"/>
  <c r="V22" i="6" s="1"/>
  <c r="W22" i="6" s="1"/>
  <c r="X22" i="6" s="1"/>
  <c r="AF10" i="3"/>
  <c r="AG10" i="3" s="1"/>
  <c r="AH10" i="3" s="1"/>
  <c r="AI10" i="3" s="1"/>
  <c r="AJ10" i="3" s="1"/>
  <c r="AK10" i="3" s="1"/>
  <c r="AL10" i="3" s="1"/>
  <c r="AM10" i="3" s="1"/>
  <c r="AN10" i="3" s="1"/>
  <c r="AO10" i="3" s="1"/>
  <c r="AP10" i="3" s="1"/>
  <c r="AQ10" i="3" s="1"/>
  <c r="AR10" i="3" s="1"/>
  <c r="AU10" i="3"/>
  <c r="AT10" i="3"/>
  <c r="AX10" i="3"/>
  <c r="AS10" i="3"/>
  <c r="AW10" i="3"/>
  <c r="AV10" i="3"/>
  <c r="AW12" i="3"/>
  <c r="AV12" i="3"/>
  <c r="AU12" i="3"/>
  <c r="AX12" i="3"/>
  <c r="AV8" i="3"/>
  <c r="AF267" i="3"/>
  <c r="AM267" i="3"/>
  <c r="AQ267" i="3"/>
  <c r="AU267" i="3"/>
  <c r="AL267" i="3"/>
  <c r="AP267" i="3"/>
  <c r="AT267" i="3"/>
  <c r="AX267" i="3"/>
  <c r="AK267" i="3"/>
  <c r="AO267" i="3"/>
  <c r="AS267" i="3"/>
  <c r="AW267" i="3"/>
  <c r="AG267" i="3"/>
  <c r="AH267" i="3" s="1"/>
  <c r="AI267" i="3" s="1"/>
  <c r="AJ267" i="3" s="1"/>
  <c r="AN267" i="3"/>
  <c r="AR267" i="3"/>
  <c r="AV267" i="3"/>
  <c r="AW8" i="3"/>
  <c r="AN156" i="3"/>
  <c r="AR156" i="3"/>
  <c r="AV156" i="3"/>
  <c r="AM156" i="3"/>
  <c r="AQ156" i="3"/>
  <c r="AU156" i="3"/>
  <c r="AF156" i="3"/>
  <c r="AG156" i="3" s="1"/>
  <c r="AH156" i="3" s="1"/>
  <c r="AI156" i="3" s="1"/>
  <c r="AJ156" i="3" s="1"/>
  <c r="AK156" i="3" s="1"/>
  <c r="AL156" i="3"/>
  <c r="AP156" i="3"/>
  <c r="AT156" i="3"/>
  <c r="AX156" i="3"/>
  <c r="AW156" i="3"/>
  <c r="AS156" i="3"/>
  <c r="AO156" i="3"/>
  <c r="AX8" i="3"/>
  <c r="AP261" i="3"/>
  <c r="AT261" i="3"/>
  <c r="AX261" i="3"/>
  <c r="AF261" i="3"/>
  <c r="AG261" i="3" s="1"/>
  <c r="AH261" i="3" s="1"/>
  <c r="AI261" i="3" s="1"/>
  <c r="AJ261" i="3" s="1"/>
  <c r="AK261" i="3" s="1"/>
  <c r="AL261" i="3" s="1"/>
  <c r="AM261" i="3" s="1"/>
  <c r="AO261" i="3"/>
  <c r="AS261" i="3"/>
  <c r="AW261" i="3"/>
  <c r="AN261" i="3"/>
  <c r="AR261" i="3"/>
  <c r="AV261" i="3"/>
  <c r="AQ261" i="3"/>
  <c r="AU261" i="3"/>
  <c r="J192" i="3"/>
  <c r="K192" i="3" s="1"/>
  <c r="L192" i="3" s="1"/>
  <c r="M192" i="3" s="1"/>
  <c r="N192" i="3" s="1"/>
  <c r="O192" i="3" s="1"/>
  <c r="P192" i="3" s="1"/>
  <c r="Q192" i="3" s="1"/>
  <c r="R192" i="3" s="1"/>
  <c r="S192" i="3" s="1"/>
  <c r="T192" i="3" s="1"/>
  <c r="U192" i="3" s="1"/>
  <c r="V192" i="3" s="1"/>
  <c r="W192" i="3" s="1"/>
  <c r="X192" i="3" s="1"/>
  <c r="Y192" i="3" s="1"/>
  <c r="Z192" i="3" s="1"/>
  <c r="AA192" i="3" s="1"/>
  <c r="AB192" i="3" s="1"/>
  <c r="AC192" i="3" s="1"/>
  <c r="J160" i="3"/>
  <c r="K160" i="3" s="1"/>
  <c r="L160" i="3" s="1"/>
  <c r="M160" i="3" s="1"/>
  <c r="N160" i="3" s="1"/>
  <c r="O160" i="3" s="1"/>
  <c r="P160" i="3" s="1"/>
  <c r="Q160" i="3" s="1"/>
  <c r="R160" i="3" s="1"/>
  <c r="S160" i="3" s="1"/>
  <c r="T160" i="3" s="1"/>
  <c r="U160" i="3" s="1"/>
  <c r="V160" i="3" s="1"/>
  <c r="W160" i="3" s="1"/>
  <c r="X160" i="3" s="1"/>
  <c r="Y160" i="3" s="1"/>
  <c r="Z160" i="3" s="1"/>
  <c r="AA160" i="3" s="1"/>
  <c r="AB160" i="3" s="1"/>
  <c r="AC160" i="3" s="1"/>
  <c r="J126" i="3"/>
  <c r="K126" i="3" s="1"/>
  <c r="L126" i="3" s="1"/>
  <c r="M126" i="3" s="1"/>
  <c r="N126" i="3" s="1"/>
  <c r="O126" i="3" s="1"/>
  <c r="P126" i="3" s="1"/>
  <c r="Q126" i="3" s="1"/>
  <c r="R126" i="3" s="1"/>
  <c r="S126" i="3" s="1"/>
  <c r="T126" i="3" s="1"/>
  <c r="U126" i="3" s="1"/>
  <c r="V126" i="3" s="1"/>
  <c r="W126" i="3" s="1"/>
  <c r="X126" i="3" s="1"/>
  <c r="Y126" i="3" s="1"/>
  <c r="Z126" i="3" s="1"/>
  <c r="AA126" i="3" s="1"/>
  <c r="AB126" i="3" s="1"/>
  <c r="AC126" i="3" s="1"/>
  <c r="J18" i="3"/>
  <c r="K18" i="3" s="1"/>
  <c r="L18" i="3" s="1"/>
  <c r="M18" i="3" s="1"/>
  <c r="N18" i="3" s="1"/>
  <c r="O18" i="3" s="1"/>
  <c r="P18" i="3" s="1"/>
  <c r="Q18" i="3" s="1"/>
  <c r="R18" i="3" s="1"/>
  <c r="S18" i="3" s="1"/>
  <c r="T18" i="3" s="1"/>
  <c r="U18" i="3" s="1"/>
  <c r="V18" i="3" s="1"/>
  <c r="W18" i="3" s="1"/>
  <c r="X18" i="3" s="1"/>
  <c r="Y18" i="3" s="1"/>
  <c r="Z18" i="3" s="1"/>
  <c r="AA18" i="3" s="1"/>
  <c r="AB18" i="3" s="1"/>
  <c r="AC18" i="3" s="1"/>
  <c r="J175" i="3"/>
  <c r="K175" i="3" s="1"/>
  <c r="L175" i="3" s="1"/>
  <c r="M175" i="3" s="1"/>
  <c r="N175" i="3" s="1"/>
  <c r="O175" i="3" s="1"/>
  <c r="P175" i="3" s="1"/>
  <c r="Q175" i="3" s="1"/>
  <c r="R175" i="3" s="1"/>
  <c r="S175" i="3" s="1"/>
  <c r="T175" i="3" s="1"/>
  <c r="U175" i="3" s="1"/>
  <c r="V175" i="3" s="1"/>
  <c r="W175" i="3" s="1"/>
  <c r="X175" i="3" s="1"/>
  <c r="Y175" i="3" s="1"/>
  <c r="Z175" i="3" s="1"/>
  <c r="AA175" i="3" s="1"/>
  <c r="AB175" i="3" s="1"/>
  <c r="AC175" i="3" s="1"/>
  <c r="J69" i="3"/>
  <c r="K69" i="3" s="1"/>
  <c r="L69" i="3" s="1"/>
  <c r="M69" i="3" s="1"/>
  <c r="N69" i="3" s="1"/>
  <c r="O69" i="3" s="1"/>
  <c r="P69" i="3" s="1"/>
  <c r="Q69" i="3" s="1"/>
  <c r="R69" i="3" s="1"/>
  <c r="S69" i="3" s="1"/>
  <c r="T69" i="3" s="1"/>
  <c r="U69" i="3" s="1"/>
  <c r="V69" i="3" s="1"/>
  <c r="W69" i="3" s="1"/>
  <c r="X69" i="3" s="1"/>
  <c r="Y69" i="3" s="1"/>
  <c r="Z69" i="3" s="1"/>
  <c r="AA69" i="3" s="1"/>
  <c r="AB69" i="3" s="1"/>
  <c r="AC69" i="3" s="1"/>
  <c r="J193" i="3"/>
  <c r="K193" i="3" s="1"/>
  <c r="L193" i="3" s="1"/>
  <c r="M193" i="3" s="1"/>
  <c r="N193" i="3" s="1"/>
  <c r="O193" i="3" s="1"/>
  <c r="P193" i="3" s="1"/>
  <c r="Q193" i="3" s="1"/>
  <c r="R193" i="3" s="1"/>
  <c r="S193" i="3" s="1"/>
  <c r="T193" i="3" s="1"/>
  <c r="U193" i="3" s="1"/>
  <c r="V193" i="3" s="1"/>
  <c r="W193" i="3" s="1"/>
  <c r="X193" i="3" s="1"/>
  <c r="Y193" i="3" s="1"/>
  <c r="Z193" i="3" s="1"/>
  <c r="AA193" i="3" s="1"/>
  <c r="AB193" i="3" s="1"/>
  <c r="AC193" i="3" s="1"/>
  <c r="J185" i="3"/>
  <c r="K185" i="3" s="1"/>
  <c r="L185" i="3" s="1"/>
  <c r="M185" i="3" s="1"/>
  <c r="N185" i="3" s="1"/>
  <c r="O185" i="3" s="1"/>
  <c r="P185" i="3" s="1"/>
  <c r="Q185" i="3" s="1"/>
  <c r="R185" i="3" s="1"/>
  <c r="S185" i="3" s="1"/>
  <c r="T185" i="3" s="1"/>
  <c r="U185" i="3" s="1"/>
  <c r="V185" i="3" s="1"/>
  <c r="W185" i="3" s="1"/>
  <c r="X185" i="3" s="1"/>
  <c r="Y185" i="3" s="1"/>
  <c r="Z185" i="3" s="1"/>
  <c r="AA185" i="3" s="1"/>
  <c r="AB185" i="3" s="1"/>
  <c r="AC185" i="3" s="1"/>
  <c r="J231" i="3"/>
  <c r="K231" i="3" s="1"/>
  <c r="L231" i="3" s="1"/>
  <c r="M231" i="3" s="1"/>
  <c r="N231" i="3" s="1"/>
  <c r="O231" i="3" s="1"/>
  <c r="P231" i="3" s="1"/>
  <c r="Q231" i="3" s="1"/>
  <c r="R231" i="3" s="1"/>
  <c r="S231" i="3" s="1"/>
  <c r="T231" i="3" s="1"/>
  <c r="U231" i="3" s="1"/>
  <c r="V231" i="3" s="1"/>
  <c r="W231" i="3" s="1"/>
  <c r="X231" i="3" s="1"/>
  <c r="Y231" i="3" s="1"/>
  <c r="Z231" i="3" s="1"/>
  <c r="AA231" i="3" s="1"/>
  <c r="AB231" i="3" s="1"/>
  <c r="AC231" i="3" s="1"/>
  <c r="J226" i="3"/>
  <c r="K226" i="3" s="1"/>
  <c r="L226" i="3" s="1"/>
  <c r="M226" i="3" s="1"/>
  <c r="N226" i="3" s="1"/>
  <c r="O226" i="3" s="1"/>
  <c r="P226" i="3" s="1"/>
  <c r="Q226" i="3" s="1"/>
  <c r="R226" i="3" s="1"/>
  <c r="S226" i="3" s="1"/>
  <c r="T226" i="3" s="1"/>
  <c r="U226" i="3" s="1"/>
  <c r="V226" i="3" s="1"/>
  <c r="W226" i="3" s="1"/>
  <c r="X226" i="3" s="1"/>
  <c r="Y226" i="3" s="1"/>
  <c r="Z226" i="3" s="1"/>
  <c r="AA226" i="3" s="1"/>
  <c r="AB226" i="3" s="1"/>
  <c r="AC226" i="3" s="1"/>
  <c r="J221" i="3"/>
  <c r="K221" i="3" s="1"/>
  <c r="L221" i="3" s="1"/>
  <c r="M221" i="3" s="1"/>
  <c r="N221" i="3" s="1"/>
  <c r="O221" i="3" s="1"/>
  <c r="P221" i="3" s="1"/>
  <c r="Q221" i="3" s="1"/>
  <c r="R221" i="3" s="1"/>
  <c r="S221" i="3" s="1"/>
  <c r="T221" i="3" s="1"/>
  <c r="U221" i="3" s="1"/>
  <c r="V221" i="3" s="1"/>
  <c r="W221" i="3" s="1"/>
  <c r="X221" i="3" s="1"/>
  <c r="Y221" i="3" s="1"/>
  <c r="Z221" i="3" s="1"/>
  <c r="AA221" i="3" s="1"/>
  <c r="AB221" i="3" s="1"/>
  <c r="AC221" i="3" s="1"/>
  <c r="J207" i="3"/>
  <c r="K207" i="3" s="1"/>
  <c r="L207" i="3" s="1"/>
  <c r="M207" i="3" s="1"/>
  <c r="N207" i="3" s="1"/>
  <c r="O207" i="3" s="1"/>
  <c r="P207" i="3" s="1"/>
  <c r="Q207" i="3" s="1"/>
  <c r="R207" i="3" s="1"/>
  <c r="S207" i="3" s="1"/>
  <c r="T207" i="3" s="1"/>
  <c r="U207" i="3" s="1"/>
  <c r="V207" i="3" s="1"/>
  <c r="W207" i="3" s="1"/>
  <c r="X207" i="3" s="1"/>
  <c r="Y207" i="3" s="1"/>
  <c r="Z207" i="3" s="1"/>
  <c r="AA207" i="3" s="1"/>
  <c r="AB207" i="3" s="1"/>
  <c r="AC207" i="3" s="1"/>
  <c r="J200" i="3"/>
  <c r="K200" i="3" s="1"/>
  <c r="L200" i="3" s="1"/>
  <c r="M200" i="3" s="1"/>
  <c r="N200" i="3" s="1"/>
  <c r="O200" i="3" s="1"/>
  <c r="P200" i="3" s="1"/>
  <c r="Q200" i="3" s="1"/>
  <c r="R200" i="3" s="1"/>
  <c r="S200" i="3" s="1"/>
  <c r="T200" i="3" s="1"/>
  <c r="U200" i="3" s="1"/>
  <c r="V200" i="3" s="1"/>
  <c r="W200" i="3" s="1"/>
  <c r="X200" i="3" s="1"/>
  <c r="Y200" i="3" s="1"/>
  <c r="Z200" i="3" s="1"/>
  <c r="AA200" i="3" s="1"/>
  <c r="AB200" i="3" s="1"/>
  <c r="AC200" i="3" s="1"/>
  <c r="E151" i="3"/>
  <c r="AE151" i="3" s="1"/>
  <c r="E150" i="3"/>
  <c r="I3" i="1"/>
  <c r="I4" i="1"/>
  <c r="I5" i="1"/>
  <c r="I6" i="1"/>
  <c r="I7" i="1"/>
  <c r="I8" i="1"/>
  <c r="I9" i="1"/>
  <c r="I10" i="1"/>
  <c r="I11" i="1"/>
  <c r="I12" i="1"/>
  <c r="I13" i="1"/>
  <c r="I14" i="1"/>
  <c r="I15" i="1"/>
  <c r="G15" i="1" s="1"/>
  <c r="E21" i="3" s="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G74" i="1" s="1"/>
  <c r="E80" i="3" s="1"/>
  <c r="AE80" i="3" s="1"/>
  <c r="AP80" i="3" s="1"/>
  <c r="I75" i="1"/>
  <c r="I76" i="1"/>
  <c r="I77" i="1"/>
  <c r="I78" i="1"/>
  <c r="I79" i="1"/>
  <c r="I80" i="1"/>
  <c r="I81" i="1"/>
  <c r="I82" i="1"/>
  <c r="I83" i="1"/>
  <c r="I84" i="1"/>
  <c r="I85" i="1"/>
  <c r="I86" i="1"/>
  <c r="I87" i="1"/>
  <c r="I88" i="1"/>
  <c r="I89" i="1"/>
  <c r="I90" i="1"/>
  <c r="I91" i="1"/>
  <c r="I92" i="1"/>
  <c r="I93" i="1"/>
  <c r="I94" i="1"/>
  <c r="I95" i="1"/>
  <c r="I96" i="1"/>
  <c r="I97" i="1"/>
  <c r="I98" i="1"/>
  <c r="I99" i="1"/>
  <c r="I100" i="1"/>
  <c r="I101" i="1"/>
  <c r="I2" i="1"/>
  <c r="J181" i="3"/>
  <c r="K181" i="3" s="1"/>
  <c r="L181" i="3" s="1"/>
  <c r="M181" i="3" s="1"/>
  <c r="N181" i="3" s="1"/>
  <c r="O181" i="3" s="1"/>
  <c r="P181" i="3" s="1"/>
  <c r="Q181" i="3" s="1"/>
  <c r="R181" i="3" s="1"/>
  <c r="S181" i="3" s="1"/>
  <c r="T181" i="3" s="1"/>
  <c r="U181" i="3" s="1"/>
  <c r="V181" i="3" s="1"/>
  <c r="W181" i="3" s="1"/>
  <c r="X181" i="3" s="1"/>
  <c r="Y181" i="3" s="1"/>
  <c r="Z181" i="3" s="1"/>
  <c r="AA181" i="3" s="1"/>
  <c r="AB181" i="3" s="1"/>
  <c r="AC181" i="3" s="1"/>
  <c r="J141" i="3"/>
  <c r="K141" i="3" s="1"/>
  <c r="L141" i="3" s="1"/>
  <c r="M141" i="3" s="1"/>
  <c r="N141" i="3" s="1"/>
  <c r="O141" i="3" s="1"/>
  <c r="P141" i="3" s="1"/>
  <c r="Q141" i="3" s="1"/>
  <c r="R141" i="3" s="1"/>
  <c r="S141" i="3" s="1"/>
  <c r="T141" i="3" s="1"/>
  <c r="U141" i="3" s="1"/>
  <c r="V141" i="3" s="1"/>
  <c r="W141" i="3" s="1"/>
  <c r="X141" i="3" s="1"/>
  <c r="Y141" i="3" s="1"/>
  <c r="Z141" i="3" s="1"/>
  <c r="AA141" i="3" s="1"/>
  <c r="AB141" i="3" s="1"/>
  <c r="AC141" i="3" s="1"/>
  <c r="J128" i="3"/>
  <c r="K128" i="3" s="1"/>
  <c r="L128" i="3" s="1"/>
  <c r="M128" i="3" s="1"/>
  <c r="N128" i="3" s="1"/>
  <c r="O128" i="3" s="1"/>
  <c r="P128" i="3" s="1"/>
  <c r="Q128" i="3" s="1"/>
  <c r="R128" i="3" s="1"/>
  <c r="S128" i="3" s="1"/>
  <c r="T128" i="3" s="1"/>
  <c r="U128" i="3" s="1"/>
  <c r="V128" i="3" s="1"/>
  <c r="W128" i="3" s="1"/>
  <c r="X128" i="3" s="1"/>
  <c r="Y128" i="3" s="1"/>
  <c r="Z128" i="3" s="1"/>
  <c r="AA128" i="3" s="1"/>
  <c r="AB128" i="3" s="1"/>
  <c r="AC128" i="3" s="1"/>
  <c r="Q3" i="1"/>
  <c r="O5" i="1"/>
  <c r="Q6" i="1"/>
  <c r="P7" i="1"/>
  <c r="Q8" i="1"/>
  <c r="O9" i="1"/>
  <c r="Q10" i="1"/>
  <c r="P11" i="1"/>
  <c r="N12" i="1"/>
  <c r="O13" i="1"/>
  <c r="Q15" i="1"/>
  <c r="P16" i="1"/>
  <c r="O17" i="1"/>
  <c r="Q18" i="1"/>
  <c r="Q20" i="1"/>
  <c r="Q22" i="1"/>
  <c r="P23" i="1"/>
  <c r="O25" i="1"/>
  <c r="P26" i="1"/>
  <c r="Q27" i="1"/>
  <c r="P28" i="1"/>
  <c r="O29" i="1"/>
  <c r="Q31" i="1"/>
  <c r="Q32" i="1"/>
  <c r="O33" i="1"/>
  <c r="P34" i="1"/>
  <c r="Q35" i="1"/>
  <c r="P36" i="1"/>
  <c r="O37" i="1"/>
  <c r="O38" i="1"/>
  <c r="O39" i="1"/>
  <c r="Q40" i="1"/>
  <c r="O41" i="1"/>
  <c r="P43" i="1"/>
  <c r="Q44" i="1"/>
  <c r="O45" i="1"/>
  <c r="Q46" i="1"/>
  <c r="Q47" i="1"/>
  <c r="P48" i="1"/>
  <c r="O49" i="1"/>
  <c r="Q50" i="1"/>
  <c r="P51" i="1"/>
  <c r="Q52" i="1"/>
  <c r="P54" i="1"/>
  <c r="Q55" i="1"/>
  <c r="P56" i="1"/>
  <c r="O57" i="1"/>
  <c r="Q58" i="1"/>
  <c r="Q59" i="1"/>
  <c r="P60" i="1"/>
  <c r="O61" i="1"/>
  <c r="P62" i="1"/>
  <c r="Q63" i="1"/>
  <c r="P66" i="1"/>
  <c r="Q68" i="1"/>
  <c r="Q69" i="1"/>
  <c r="Q70" i="1"/>
  <c r="P71" i="1"/>
  <c r="Q72" i="1"/>
  <c r="Q73" i="1"/>
  <c r="P74" i="1"/>
  <c r="P75" i="1"/>
  <c r="P76" i="1"/>
  <c r="Q77" i="1"/>
  <c r="Q78" i="1"/>
  <c r="P79" i="1"/>
  <c r="P80" i="1"/>
  <c r="Q81" i="1"/>
  <c r="Q82" i="1"/>
  <c r="Q83" i="1"/>
  <c r="Q84" i="1"/>
  <c r="P87" i="1"/>
  <c r="Q88" i="1"/>
  <c r="P89" i="1"/>
  <c r="Q90" i="1"/>
  <c r="Q91" i="1"/>
  <c r="Q92" i="1"/>
  <c r="P93" i="1"/>
  <c r="Q94" i="1"/>
  <c r="P95" i="1"/>
  <c r="Q96" i="1"/>
  <c r="Q97" i="1"/>
  <c r="Q99" i="1"/>
  <c r="Q100" i="1"/>
  <c r="Q101" i="1"/>
  <c r="K2" i="1"/>
  <c r="Q4" i="1"/>
  <c r="Q7" i="1"/>
  <c r="Q12" i="1"/>
  <c r="Q16" i="1"/>
  <c r="Q24" i="1"/>
  <c r="Q26" i="1"/>
  <c r="Q30" i="1"/>
  <c r="Q36" i="1"/>
  <c r="Q38" i="1"/>
  <c r="Q43" i="1"/>
  <c r="Q45" i="1"/>
  <c r="Q60" i="1"/>
  <c r="Q71" i="1"/>
  <c r="Q89" i="1"/>
  <c r="P3" i="1"/>
  <c r="P4" i="1"/>
  <c r="P10" i="1"/>
  <c r="P12" i="1"/>
  <c r="P18" i="1"/>
  <c r="P20" i="1"/>
  <c r="P22" i="1"/>
  <c r="P24" i="1"/>
  <c r="P27" i="1"/>
  <c r="P30" i="1"/>
  <c r="P38" i="1"/>
  <c r="P39" i="1"/>
  <c r="P46" i="1"/>
  <c r="P47" i="1"/>
  <c r="P50" i="1"/>
  <c r="P55" i="1"/>
  <c r="P59" i="1"/>
  <c r="P70" i="1"/>
  <c r="P72" i="1"/>
  <c r="P78" i="1"/>
  <c r="P82" i="1"/>
  <c r="P90" i="1"/>
  <c r="P92" i="1"/>
  <c r="O4" i="1"/>
  <c r="O6" i="1"/>
  <c r="O7" i="1"/>
  <c r="O8" i="1"/>
  <c r="O10" i="1"/>
  <c r="O11" i="1"/>
  <c r="O15" i="1"/>
  <c r="O16" i="1"/>
  <c r="O20" i="1"/>
  <c r="O24" i="1"/>
  <c r="O26" i="1"/>
  <c r="O30" i="1"/>
  <c r="O34" i="1"/>
  <c r="O40" i="1"/>
  <c r="O43" i="1"/>
  <c r="O47" i="1"/>
  <c r="O48" i="1"/>
  <c r="O50" i="1"/>
  <c r="O51" i="1"/>
  <c r="O55" i="1"/>
  <c r="O58" i="1"/>
  <c r="O60" i="1"/>
  <c r="O63" i="1"/>
  <c r="O66" i="1"/>
  <c r="O70" i="1"/>
  <c r="O71" i="1"/>
  <c r="O76" i="1"/>
  <c r="O78" i="1"/>
  <c r="O79" i="1"/>
  <c r="O82" i="1"/>
  <c r="O84" i="1"/>
  <c r="O87" i="1"/>
  <c r="O92" i="1"/>
  <c r="O93" i="1"/>
  <c r="O97" i="1"/>
  <c r="O101" i="1"/>
  <c r="N3" i="1"/>
  <c r="N4" i="1"/>
  <c r="N6" i="1"/>
  <c r="N7" i="1"/>
  <c r="N10" i="1"/>
  <c r="N11" i="1"/>
  <c r="N15" i="1"/>
  <c r="N16" i="1"/>
  <c r="N18" i="1"/>
  <c r="N20" i="1"/>
  <c r="N22" i="1"/>
  <c r="N23" i="1"/>
  <c r="N24" i="1"/>
  <c r="N26" i="1"/>
  <c r="N30" i="1"/>
  <c r="N31" i="1"/>
  <c r="N34" i="1"/>
  <c r="N35" i="1"/>
  <c r="N36" i="1"/>
  <c r="N38" i="1"/>
  <c r="N40" i="1"/>
  <c r="N43" i="1"/>
  <c r="N46" i="1"/>
  <c r="N47" i="1"/>
  <c r="N48" i="1"/>
  <c r="N50" i="1"/>
  <c r="N51" i="1"/>
  <c r="N52" i="1"/>
  <c r="N54" i="1"/>
  <c r="N55" i="1"/>
  <c r="N56" i="1"/>
  <c r="N58" i="1"/>
  <c r="N59" i="1"/>
  <c r="N60" i="1"/>
  <c r="N63" i="1"/>
  <c r="N66" i="1"/>
  <c r="N68" i="1"/>
  <c r="N70" i="1"/>
  <c r="N71" i="1"/>
  <c r="N72" i="1"/>
  <c r="N74" i="1"/>
  <c r="N75" i="1"/>
  <c r="N78" i="1"/>
  <c r="N79" i="1"/>
  <c r="N82" i="1"/>
  <c r="N83" i="1"/>
  <c r="N84" i="1"/>
  <c r="N88" i="1"/>
  <c r="N89" i="1"/>
  <c r="N90" i="1"/>
  <c r="N92" i="1"/>
  <c r="N93" i="1"/>
  <c r="N96" i="1"/>
  <c r="N97" i="1"/>
  <c r="N101" i="1"/>
  <c r="E208" i="3"/>
  <c r="AE208" i="3" s="1"/>
  <c r="N2" i="1"/>
  <c r="M3" i="1"/>
  <c r="M4" i="1"/>
  <c r="M6" i="1"/>
  <c r="M7" i="1"/>
  <c r="M8" i="1"/>
  <c r="M10" i="1"/>
  <c r="M11" i="1"/>
  <c r="M12" i="1"/>
  <c r="M15" i="1"/>
  <c r="M16" i="1"/>
  <c r="M18" i="1"/>
  <c r="M20" i="1"/>
  <c r="M22" i="1"/>
  <c r="M23" i="1"/>
  <c r="M24" i="1"/>
  <c r="M26" i="1"/>
  <c r="M27" i="1"/>
  <c r="M28" i="1"/>
  <c r="M30" i="1"/>
  <c r="M31" i="1"/>
  <c r="M32" i="1"/>
  <c r="M34" i="1"/>
  <c r="M35" i="1"/>
  <c r="M36" i="1"/>
  <c r="M38" i="1"/>
  <c r="M39" i="1"/>
  <c r="M40" i="1"/>
  <c r="M43" i="1"/>
  <c r="M44" i="1"/>
  <c r="M46" i="1"/>
  <c r="M47" i="1"/>
  <c r="M48" i="1"/>
  <c r="M50" i="1"/>
  <c r="M51" i="1"/>
  <c r="M52" i="1"/>
  <c r="M54" i="1"/>
  <c r="M55" i="1"/>
  <c r="M56" i="1"/>
  <c r="M58" i="1"/>
  <c r="M59" i="1"/>
  <c r="M60" i="1"/>
  <c r="M62" i="1"/>
  <c r="M63" i="1"/>
  <c r="M66" i="1"/>
  <c r="M68" i="1"/>
  <c r="M70" i="1"/>
  <c r="M71" i="1"/>
  <c r="M72" i="1"/>
  <c r="M74" i="1"/>
  <c r="M75" i="1"/>
  <c r="M76" i="1"/>
  <c r="M78" i="1"/>
  <c r="M79" i="1"/>
  <c r="M80" i="1"/>
  <c r="M82" i="1"/>
  <c r="M83" i="1"/>
  <c r="M84" i="1"/>
  <c r="M87" i="1"/>
  <c r="M88" i="1"/>
  <c r="M89" i="1"/>
  <c r="M91" i="1"/>
  <c r="M92" i="1"/>
  <c r="M93" i="1"/>
  <c r="M95" i="1"/>
  <c r="M96" i="1"/>
  <c r="M97" i="1"/>
  <c r="M99" i="1"/>
  <c r="M100" i="1"/>
  <c r="M101" i="1"/>
  <c r="L3" i="1"/>
  <c r="L4" i="1"/>
  <c r="L6" i="1"/>
  <c r="L7" i="1"/>
  <c r="L8" i="1"/>
  <c r="L10" i="1"/>
  <c r="L11" i="1"/>
  <c r="L12" i="1"/>
  <c r="L15" i="1"/>
  <c r="L16" i="1"/>
  <c r="L18" i="1"/>
  <c r="L20" i="1"/>
  <c r="L22" i="1"/>
  <c r="L23" i="1"/>
  <c r="L24" i="1"/>
  <c r="L26" i="1"/>
  <c r="L27" i="1"/>
  <c r="L28" i="1"/>
  <c r="L30" i="1"/>
  <c r="L31" i="1"/>
  <c r="L32" i="1"/>
  <c r="L34" i="1"/>
  <c r="L35" i="1"/>
  <c r="L36" i="1"/>
  <c r="L38" i="1"/>
  <c r="L39" i="1"/>
  <c r="L40" i="1"/>
  <c r="L43" i="1"/>
  <c r="L44" i="1"/>
  <c r="L46" i="1"/>
  <c r="L47" i="1"/>
  <c r="L48" i="1"/>
  <c r="L50" i="1"/>
  <c r="L51" i="1"/>
  <c r="L52" i="1"/>
  <c r="L54" i="1"/>
  <c r="L55" i="1"/>
  <c r="L56" i="1"/>
  <c r="L58" i="1"/>
  <c r="L59" i="1"/>
  <c r="L60" i="1"/>
  <c r="L62" i="1"/>
  <c r="L63" i="1"/>
  <c r="L66" i="1"/>
  <c r="L68" i="1"/>
  <c r="L69" i="1"/>
  <c r="L70" i="1"/>
  <c r="L71" i="1"/>
  <c r="L72" i="1"/>
  <c r="L73" i="1"/>
  <c r="L74" i="1"/>
  <c r="L75" i="1"/>
  <c r="L76" i="1"/>
  <c r="L77" i="1"/>
  <c r="L78" i="1"/>
  <c r="L79" i="1"/>
  <c r="L80" i="1"/>
  <c r="L81" i="1"/>
  <c r="L82" i="1"/>
  <c r="L83" i="1"/>
  <c r="L84" i="1"/>
  <c r="L87" i="1"/>
  <c r="L88" i="1"/>
  <c r="L89" i="1"/>
  <c r="L90" i="1"/>
  <c r="L91" i="1"/>
  <c r="L92" i="1"/>
  <c r="L93" i="1"/>
  <c r="L94" i="1"/>
  <c r="L95" i="1"/>
  <c r="L96" i="1"/>
  <c r="L97" i="1"/>
  <c r="L99" i="1"/>
  <c r="L100" i="1"/>
  <c r="L101" i="1"/>
  <c r="E188" i="3"/>
  <c r="AE188" i="3" s="1"/>
  <c r="E192" i="3"/>
  <c r="AE192" i="3" s="1"/>
  <c r="L2" i="1"/>
  <c r="K3" i="1"/>
  <c r="K4" i="1"/>
  <c r="K6" i="1"/>
  <c r="K7" i="1"/>
  <c r="K8" i="1"/>
  <c r="K10" i="1"/>
  <c r="K11" i="1"/>
  <c r="K12" i="1"/>
  <c r="K15" i="1"/>
  <c r="K16" i="1"/>
  <c r="K18" i="1"/>
  <c r="K20" i="1"/>
  <c r="K22" i="1"/>
  <c r="K23" i="1"/>
  <c r="K24" i="1"/>
  <c r="K26" i="1"/>
  <c r="K27" i="1"/>
  <c r="K28" i="1"/>
  <c r="K30" i="1"/>
  <c r="K31" i="1"/>
  <c r="K32" i="1"/>
  <c r="K34" i="1"/>
  <c r="K35" i="1"/>
  <c r="K36" i="1"/>
  <c r="K38" i="1"/>
  <c r="K39" i="1"/>
  <c r="K40" i="1"/>
  <c r="K43" i="1"/>
  <c r="K44" i="1"/>
  <c r="K46" i="1"/>
  <c r="K47" i="1"/>
  <c r="K48" i="1"/>
  <c r="K50" i="1"/>
  <c r="K51" i="1"/>
  <c r="K52" i="1"/>
  <c r="K54" i="1"/>
  <c r="K55" i="1"/>
  <c r="K56" i="1"/>
  <c r="K58" i="1"/>
  <c r="K59" i="1"/>
  <c r="K60" i="1"/>
  <c r="K62" i="1"/>
  <c r="K63" i="1"/>
  <c r="K66" i="1"/>
  <c r="K68" i="1"/>
  <c r="K70" i="1"/>
  <c r="K71" i="1"/>
  <c r="K72" i="1"/>
  <c r="K74" i="1"/>
  <c r="K75" i="1"/>
  <c r="K76" i="1"/>
  <c r="K78" i="1"/>
  <c r="K79" i="1"/>
  <c r="K80" i="1"/>
  <c r="K82" i="1"/>
  <c r="K83" i="1"/>
  <c r="K84" i="1"/>
  <c r="K87" i="1"/>
  <c r="K88" i="1"/>
  <c r="K89" i="1"/>
  <c r="K91" i="1"/>
  <c r="K92" i="1"/>
  <c r="K93" i="1"/>
  <c r="K95" i="1"/>
  <c r="K96" i="1"/>
  <c r="K97" i="1"/>
  <c r="K99" i="1"/>
  <c r="K100" i="1"/>
  <c r="K101" i="1"/>
  <c r="J3" i="1"/>
  <c r="J4" i="1"/>
  <c r="J6" i="1"/>
  <c r="J7" i="1"/>
  <c r="J8" i="1"/>
  <c r="J10" i="1"/>
  <c r="J11" i="1"/>
  <c r="J12" i="1"/>
  <c r="J15" i="1"/>
  <c r="J16" i="1"/>
  <c r="J18" i="1"/>
  <c r="J20" i="1"/>
  <c r="J22" i="1"/>
  <c r="J23" i="1"/>
  <c r="J24" i="1"/>
  <c r="J26" i="1"/>
  <c r="J27" i="1"/>
  <c r="J28" i="1"/>
  <c r="J30" i="1"/>
  <c r="J31" i="1"/>
  <c r="J32" i="1"/>
  <c r="J34" i="1"/>
  <c r="J35" i="1"/>
  <c r="J36" i="1"/>
  <c r="J38" i="1"/>
  <c r="J39" i="1"/>
  <c r="J40" i="1"/>
  <c r="J43" i="1"/>
  <c r="J44" i="1"/>
  <c r="J46" i="1"/>
  <c r="J47" i="1"/>
  <c r="J48" i="1"/>
  <c r="J50" i="1"/>
  <c r="J51" i="1"/>
  <c r="J52" i="1"/>
  <c r="J54" i="1"/>
  <c r="J55" i="1"/>
  <c r="J56" i="1"/>
  <c r="J58" i="1"/>
  <c r="J59" i="1"/>
  <c r="J60" i="1"/>
  <c r="J62" i="1"/>
  <c r="J63" i="1"/>
  <c r="J66" i="1"/>
  <c r="J68" i="1"/>
  <c r="J69" i="1"/>
  <c r="J70" i="1"/>
  <c r="J71" i="1"/>
  <c r="J72" i="1"/>
  <c r="J73" i="1"/>
  <c r="J74" i="1"/>
  <c r="J75" i="1"/>
  <c r="J76" i="1"/>
  <c r="J77" i="1"/>
  <c r="J78" i="1"/>
  <c r="J79" i="1"/>
  <c r="J80" i="1"/>
  <c r="J81" i="1"/>
  <c r="J82" i="1"/>
  <c r="J83" i="1"/>
  <c r="J84" i="1"/>
  <c r="J87" i="1"/>
  <c r="J88" i="1"/>
  <c r="J89" i="1"/>
  <c r="J90" i="1"/>
  <c r="J91" i="1"/>
  <c r="J92" i="1"/>
  <c r="J93" i="1"/>
  <c r="J94" i="1"/>
  <c r="J95" i="1"/>
  <c r="J96" i="1"/>
  <c r="J97" i="1"/>
  <c r="J99" i="1"/>
  <c r="J100" i="1"/>
  <c r="J101" i="1"/>
  <c r="E200" i="3"/>
  <c r="AE200" i="3" s="1"/>
  <c r="J2" i="1"/>
  <c r="C195" i="3"/>
  <c r="C194" i="3"/>
  <c r="C109" i="3"/>
  <c r="C110" i="3"/>
  <c r="AE150" i="3" l="1"/>
  <c r="AR150" i="3" s="1"/>
  <c r="AQ80" i="3"/>
  <c r="AN80" i="3"/>
  <c r="AO80" i="3"/>
  <c r="AT80" i="3"/>
  <c r="AU80" i="3"/>
  <c r="AR80" i="3"/>
  <c r="AS80" i="3"/>
  <c r="AX80" i="3"/>
  <c r="AE21" i="3"/>
  <c r="AX21" i="3" s="1"/>
  <c r="AV80" i="3"/>
  <c r="AW80" i="3"/>
  <c r="AF80" i="3"/>
  <c r="AG80" i="3" s="1"/>
  <c r="AH80" i="3" s="1"/>
  <c r="AI80" i="3" s="1"/>
  <c r="AL80" i="3"/>
  <c r="AM80" i="3"/>
  <c r="AJ80" i="3"/>
  <c r="AK80" i="3"/>
  <c r="AP21" i="3"/>
  <c r="AM21" i="3"/>
  <c r="AO150" i="3"/>
  <c r="AT21" i="3"/>
  <c r="AN21" i="3"/>
  <c r="AS150" i="3"/>
  <c r="AP150" i="3"/>
  <c r="AO21" i="3"/>
  <c r="AT150" i="3"/>
  <c r="AQ150" i="3"/>
  <c r="AX200" i="3"/>
  <c r="AL21" i="3"/>
  <c r="AV21" i="3"/>
  <c r="AU150" i="3"/>
  <c r="AV200" i="3"/>
  <c r="AW200" i="3"/>
  <c r="G6" i="1"/>
  <c r="G3" i="1"/>
  <c r="E9" i="3" s="1"/>
  <c r="AE9" i="3" s="1"/>
  <c r="G2" i="1"/>
  <c r="E8" i="3" s="1"/>
  <c r="AE8" i="3" s="1"/>
  <c r="E207" i="3"/>
  <c r="AE207" i="3" s="1"/>
  <c r="N94" i="1"/>
  <c r="N76" i="1"/>
  <c r="N39" i="1"/>
  <c r="N27" i="1"/>
  <c r="N8" i="1"/>
  <c r="O72" i="1"/>
  <c r="O52" i="1"/>
  <c r="O36" i="1"/>
  <c r="O28" i="1"/>
  <c r="O23" i="1"/>
  <c r="O12" i="1"/>
  <c r="P35" i="1"/>
  <c r="Q87" i="1"/>
  <c r="Q54" i="1"/>
  <c r="Q39" i="1"/>
  <c r="Q28" i="1"/>
  <c r="Q23" i="1"/>
  <c r="Q9" i="1"/>
  <c r="N99" i="1"/>
  <c r="N80" i="1"/>
  <c r="N44" i="1"/>
  <c r="N32" i="1"/>
  <c r="O99" i="1"/>
  <c r="O91" i="1"/>
  <c r="O44" i="1"/>
  <c r="O35" i="1"/>
  <c r="O27" i="1"/>
  <c r="P99" i="1"/>
  <c r="P58" i="1"/>
  <c r="P8" i="1"/>
  <c r="Q80" i="1"/>
  <c r="Q49" i="1"/>
  <c r="Q17" i="1"/>
  <c r="Q74" i="1"/>
  <c r="P101" i="1"/>
  <c r="J25" i="3"/>
  <c r="K25" i="3" s="1"/>
  <c r="L25" i="3" s="1"/>
  <c r="M25" i="3" s="1"/>
  <c r="N25" i="3" s="1"/>
  <c r="O25" i="3" s="1"/>
  <c r="P25" i="3" s="1"/>
  <c r="Q25" i="3" s="1"/>
  <c r="R25" i="3" s="1"/>
  <c r="S25" i="3" s="1"/>
  <c r="T25" i="3" s="1"/>
  <c r="U25" i="3" s="1"/>
  <c r="V25" i="3" s="1"/>
  <c r="W25" i="3" s="1"/>
  <c r="X25" i="3" s="1"/>
  <c r="Y25" i="3" s="1"/>
  <c r="Z25" i="3" s="1"/>
  <c r="AA25" i="3" s="1"/>
  <c r="AB25" i="3" s="1"/>
  <c r="AC25" i="3" s="1"/>
  <c r="J48" i="3"/>
  <c r="K48" i="3" s="1"/>
  <c r="L48" i="3" s="1"/>
  <c r="M48" i="3" s="1"/>
  <c r="N48" i="3" s="1"/>
  <c r="O48" i="3" s="1"/>
  <c r="P48" i="3" s="1"/>
  <c r="Q48" i="3" s="1"/>
  <c r="R48" i="3" s="1"/>
  <c r="S48" i="3" s="1"/>
  <c r="T48" i="3" s="1"/>
  <c r="U48" i="3" s="1"/>
  <c r="V48" i="3" s="1"/>
  <c r="W48" i="3" s="1"/>
  <c r="X48" i="3" s="1"/>
  <c r="Y48" i="3" s="1"/>
  <c r="Z48" i="3" s="1"/>
  <c r="AA48" i="3" s="1"/>
  <c r="AB48" i="3" s="1"/>
  <c r="AC48" i="3" s="1"/>
  <c r="AJ200" i="3"/>
  <c r="AI200" i="3"/>
  <c r="AH200" i="3"/>
  <c r="AS200" i="3"/>
  <c r="AF200" i="3"/>
  <c r="AU200" i="3"/>
  <c r="AT200" i="3"/>
  <c r="AO200" i="3"/>
  <c r="AR200" i="3"/>
  <c r="AQ200" i="3"/>
  <c r="AP200" i="3"/>
  <c r="AK200" i="3"/>
  <c r="AN200" i="3"/>
  <c r="AM200" i="3"/>
  <c r="AL200" i="3"/>
  <c r="AG200" i="3"/>
  <c r="J91" i="3"/>
  <c r="K91" i="3" s="1"/>
  <c r="L91" i="3" s="1"/>
  <c r="M91" i="3" s="1"/>
  <c r="N91" i="3" s="1"/>
  <c r="O91" i="3" s="1"/>
  <c r="P91" i="3" s="1"/>
  <c r="Q91" i="3" s="1"/>
  <c r="R91" i="3" s="1"/>
  <c r="S91" i="3" s="1"/>
  <c r="T91" i="3" s="1"/>
  <c r="U91" i="3" s="1"/>
  <c r="V91" i="3" s="1"/>
  <c r="W91" i="3" s="1"/>
  <c r="X91" i="3" s="1"/>
  <c r="Y91" i="3" s="1"/>
  <c r="Z91" i="3" s="1"/>
  <c r="AA91" i="3" s="1"/>
  <c r="AB91" i="3" s="1"/>
  <c r="AC91" i="3" s="1"/>
  <c r="J134" i="3"/>
  <c r="K134" i="3" s="1"/>
  <c r="L134" i="3" s="1"/>
  <c r="M134" i="3" s="1"/>
  <c r="N134" i="3" s="1"/>
  <c r="O134" i="3" s="1"/>
  <c r="P134" i="3" s="1"/>
  <c r="Q134" i="3" s="1"/>
  <c r="R134" i="3" s="1"/>
  <c r="S134" i="3" s="1"/>
  <c r="T134" i="3" s="1"/>
  <c r="U134" i="3" s="1"/>
  <c r="V134" i="3" s="1"/>
  <c r="W134" i="3" s="1"/>
  <c r="X134" i="3" s="1"/>
  <c r="Y134" i="3" s="1"/>
  <c r="Z134" i="3" s="1"/>
  <c r="AA134" i="3" s="1"/>
  <c r="AB134" i="3" s="1"/>
  <c r="AC134" i="3" s="1"/>
  <c r="J157" i="3"/>
  <c r="K157" i="3" s="1"/>
  <c r="L157" i="3" s="1"/>
  <c r="M157" i="3" s="1"/>
  <c r="N157" i="3" s="1"/>
  <c r="O157" i="3" s="1"/>
  <c r="P157" i="3" s="1"/>
  <c r="Q157" i="3" s="1"/>
  <c r="R157" i="3" s="1"/>
  <c r="S157" i="3" s="1"/>
  <c r="T157" i="3" s="1"/>
  <c r="U157" i="3" s="1"/>
  <c r="V157" i="3" s="1"/>
  <c r="W157" i="3" s="1"/>
  <c r="X157" i="3" s="1"/>
  <c r="Y157" i="3" s="1"/>
  <c r="Z157" i="3" s="1"/>
  <c r="AA157" i="3" s="1"/>
  <c r="AB157" i="3" s="1"/>
  <c r="AC157" i="3" s="1"/>
  <c r="AO151" i="3"/>
  <c r="AJ151" i="3"/>
  <c r="AI151" i="3"/>
  <c r="AH151" i="3"/>
  <c r="AX151" i="3"/>
  <c r="AK151" i="3"/>
  <c r="AF151" i="3"/>
  <c r="AV151" i="3"/>
  <c r="AU151" i="3"/>
  <c r="AT151" i="3"/>
  <c r="AG151" i="3"/>
  <c r="AW151" i="3"/>
  <c r="AR151" i="3"/>
  <c r="AQ151" i="3"/>
  <c r="AP151" i="3"/>
  <c r="AS151" i="3"/>
  <c r="AN151" i="3"/>
  <c r="AM151" i="3"/>
  <c r="AL151" i="3"/>
  <c r="J59" i="3"/>
  <c r="K59" i="3" s="1"/>
  <c r="L59" i="3" s="1"/>
  <c r="M59" i="3" s="1"/>
  <c r="N59" i="3" s="1"/>
  <c r="O59" i="3" s="1"/>
  <c r="P59" i="3" s="1"/>
  <c r="Q59" i="3" s="1"/>
  <c r="R59" i="3" s="1"/>
  <c r="S59" i="3" s="1"/>
  <c r="T59" i="3" s="1"/>
  <c r="U59" i="3" s="1"/>
  <c r="V59" i="3" s="1"/>
  <c r="W59" i="3" s="1"/>
  <c r="X59" i="3" s="1"/>
  <c r="Y59" i="3" s="1"/>
  <c r="Z59" i="3" s="1"/>
  <c r="AA59" i="3" s="1"/>
  <c r="AB59" i="3" s="1"/>
  <c r="AC59" i="3" s="1"/>
  <c r="J27" i="3"/>
  <c r="K27" i="3" s="1"/>
  <c r="L27" i="3" s="1"/>
  <c r="M27" i="3" s="1"/>
  <c r="N27" i="3" s="1"/>
  <c r="O27" i="3" s="1"/>
  <c r="P27" i="3" s="1"/>
  <c r="Q27" i="3" s="1"/>
  <c r="R27" i="3" s="1"/>
  <c r="S27" i="3" s="1"/>
  <c r="T27" i="3" s="1"/>
  <c r="U27" i="3" s="1"/>
  <c r="V27" i="3" s="1"/>
  <c r="W27" i="3" s="1"/>
  <c r="X27" i="3" s="1"/>
  <c r="Y27" i="3" s="1"/>
  <c r="Z27" i="3" s="1"/>
  <c r="AA27" i="3" s="1"/>
  <c r="AB27" i="3" s="1"/>
  <c r="AC27" i="3" s="1"/>
  <c r="J71" i="3"/>
  <c r="K71" i="3" s="1"/>
  <c r="L71" i="3" s="1"/>
  <c r="M71" i="3" s="1"/>
  <c r="N71" i="3" s="1"/>
  <c r="O71" i="3" s="1"/>
  <c r="P71" i="3" s="1"/>
  <c r="Q71" i="3" s="1"/>
  <c r="R71" i="3" s="1"/>
  <c r="S71" i="3" s="1"/>
  <c r="T71" i="3" s="1"/>
  <c r="U71" i="3" s="1"/>
  <c r="V71" i="3" s="1"/>
  <c r="W71" i="3" s="1"/>
  <c r="X71" i="3" s="1"/>
  <c r="Y71" i="3" s="1"/>
  <c r="Z71" i="3" s="1"/>
  <c r="AA71" i="3" s="1"/>
  <c r="AB71" i="3" s="1"/>
  <c r="AC71" i="3" s="1"/>
  <c r="J180" i="3"/>
  <c r="K180" i="3" s="1"/>
  <c r="L180" i="3" s="1"/>
  <c r="M180" i="3" s="1"/>
  <c r="N180" i="3" s="1"/>
  <c r="O180" i="3" s="1"/>
  <c r="P180" i="3" s="1"/>
  <c r="Q180" i="3" s="1"/>
  <c r="R180" i="3" s="1"/>
  <c r="S180" i="3" s="1"/>
  <c r="T180" i="3" s="1"/>
  <c r="U180" i="3" s="1"/>
  <c r="V180" i="3" s="1"/>
  <c r="W180" i="3" s="1"/>
  <c r="X180" i="3" s="1"/>
  <c r="Y180" i="3" s="1"/>
  <c r="Z180" i="3" s="1"/>
  <c r="AA180" i="3" s="1"/>
  <c r="AB180" i="3" s="1"/>
  <c r="AC180" i="3" s="1"/>
  <c r="AG150" i="3"/>
  <c r="AJ150" i="3"/>
  <c r="N100" i="1"/>
  <c r="N95" i="1"/>
  <c r="N91" i="1"/>
  <c r="N87" i="1"/>
  <c r="N81" i="1"/>
  <c r="N77" i="1"/>
  <c r="N73" i="1"/>
  <c r="N69" i="1"/>
  <c r="N62" i="1"/>
  <c r="N28" i="1"/>
  <c r="O96" i="1"/>
  <c r="O88" i="1"/>
  <c r="O80" i="1"/>
  <c r="O74" i="1"/>
  <c r="O68" i="1"/>
  <c r="O59" i="1"/>
  <c r="O46" i="1"/>
  <c r="O31" i="1"/>
  <c r="O18" i="1"/>
  <c r="P96" i="1"/>
  <c r="P63" i="1"/>
  <c r="P52" i="1"/>
  <c r="P44" i="1"/>
  <c r="P31" i="1"/>
  <c r="P15" i="1"/>
  <c r="P6" i="1"/>
  <c r="J70" i="3"/>
  <c r="K70" i="3" s="1"/>
  <c r="L70" i="3" s="1"/>
  <c r="M70" i="3" s="1"/>
  <c r="N70" i="3" s="1"/>
  <c r="O70" i="3" s="1"/>
  <c r="P70" i="3" s="1"/>
  <c r="Q70" i="3" s="1"/>
  <c r="R70" i="3" s="1"/>
  <c r="S70" i="3" s="1"/>
  <c r="T70" i="3" s="1"/>
  <c r="U70" i="3" s="1"/>
  <c r="V70" i="3" s="1"/>
  <c r="W70" i="3" s="1"/>
  <c r="X70" i="3" s="1"/>
  <c r="Y70" i="3" s="1"/>
  <c r="Z70" i="3" s="1"/>
  <c r="AA70" i="3" s="1"/>
  <c r="AB70" i="3" s="1"/>
  <c r="AC70" i="3" s="1"/>
  <c r="AR192" i="3"/>
  <c r="AQ192" i="3"/>
  <c r="AP192" i="3"/>
  <c r="AK192" i="3"/>
  <c r="AN192" i="3"/>
  <c r="AM192" i="3"/>
  <c r="AL192" i="3"/>
  <c r="AG192" i="3"/>
  <c r="AW192" i="3"/>
  <c r="AJ192" i="3"/>
  <c r="AI192" i="3"/>
  <c r="AH192" i="3"/>
  <c r="AX192" i="3"/>
  <c r="AS192" i="3"/>
  <c r="AF192" i="3"/>
  <c r="AV192" i="3"/>
  <c r="AU192" i="3"/>
  <c r="AT192" i="3"/>
  <c r="AO192" i="3"/>
  <c r="AF188" i="3"/>
  <c r="AV188" i="3"/>
  <c r="AU188" i="3"/>
  <c r="AT188" i="3"/>
  <c r="AO188" i="3"/>
  <c r="AR188" i="3"/>
  <c r="AQ188" i="3"/>
  <c r="AP188" i="3"/>
  <c r="AK188" i="3"/>
  <c r="AN188" i="3"/>
  <c r="AM188" i="3"/>
  <c r="AL188" i="3"/>
  <c r="AG188" i="3"/>
  <c r="AW188" i="3"/>
  <c r="AJ188" i="3"/>
  <c r="AI188" i="3"/>
  <c r="AH188" i="3"/>
  <c r="AX188" i="3"/>
  <c r="AS188" i="3"/>
  <c r="AI207" i="3"/>
  <c r="AH207" i="3"/>
  <c r="AX207" i="3"/>
  <c r="AS207" i="3"/>
  <c r="AN207" i="3"/>
  <c r="AU207" i="3"/>
  <c r="AT207" i="3"/>
  <c r="AO207" i="3"/>
  <c r="AJ207" i="3"/>
  <c r="AQ207" i="3"/>
  <c r="AP207" i="3"/>
  <c r="AK207" i="3"/>
  <c r="AF207" i="3"/>
  <c r="AV207" i="3"/>
  <c r="AM207" i="3"/>
  <c r="AL207" i="3"/>
  <c r="AG207" i="3"/>
  <c r="AW207" i="3"/>
  <c r="AR207" i="3"/>
  <c r="J104" i="3"/>
  <c r="K104" i="3" s="1"/>
  <c r="L104" i="3" s="1"/>
  <c r="M104" i="3" s="1"/>
  <c r="N104" i="3" s="1"/>
  <c r="O104" i="3" s="1"/>
  <c r="P104" i="3" s="1"/>
  <c r="Q104" i="3" s="1"/>
  <c r="R104" i="3" s="1"/>
  <c r="S104" i="3" s="1"/>
  <c r="T104" i="3" s="1"/>
  <c r="U104" i="3" s="1"/>
  <c r="V104" i="3" s="1"/>
  <c r="W104" i="3" s="1"/>
  <c r="X104" i="3" s="1"/>
  <c r="Y104" i="3" s="1"/>
  <c r="Z104" i="3" s="1"/>
  <c r="AA104" i="3" s="1"/>
  <c r="AB104" i="3" s="1"/>
  <c r="AC104" i="3" s="1"/>
  <c r="J144" i="3"/>
  <c r="K144" i="3" s="1"/>
  <c r="L144" i="3" s="1"/>
  <c r="M144" i="3" s="1"/>
  <c r="N144" i="3" s="1"/>
  <c r="O144" i="3" s="1"/>
  <c r="P144" i="3" s="1"/>
  <c r="Q144" i="3" s="1"/>
  <c r="R144" i="3" s="1"/>
  <c r="S144" i="3" s="1"/>
  <c r="T144" i="3" s="1"/>
  <c r="U144" i="3" s="1"/>
  <c r="V144" i="3" s="1"/>
  <c r="W144" i="3" s="1"/>
  <c r="X144" i="3" s="1"/>
  <c r="Y144" i="3" s="1"/>
  <c r="Z144" i="3" s="1"/>
  <c r="AA144" i="3" s="1"/>
  <c r="AB144" i="3" s="1"/>
  <c r="AC144" i="3" s="1"/>
  <c r="J179" i="3"/>
  <c r="K179" i="3" s="1"/>
  <c r="L179" i="3" s="1"/>
  <c r="M179" i="3" s="1"/>
  <c r="N179" i="3" s="1"/>
  <c r="O179" i="3" s="1"/>
  <c r="P179" i="3" s="1"/>
  <c r="Q179" i="3" s="1"/>
  <c r="R179" i="3" s="1"/>
  <c r="S179" i="3" s="1"/>
  <c r="T179" i="3" s="1"/>
  <c r="U179" i="3" s="1"/>
  <c r="V179" i="3" s="1"/>
  <c r="W179" i="3" s="1"/>
  <c r="X179" i="3" s="1"/>
  <c r="Y179" i="3" s="1"/>
  <c r="Z179" i="3" s="1"/>
  <c r="AA179" i="3" s="1"/>
  <c r="AB179" i="3" s="1"/>
  <c r="AC179" i="3" s="1"/>
  <c r="J174" i="3"/>
  <c r="K174" i="3" s="1"/>
  <c r="L174" i="3" s="1"/>
  <c r="M174" i="3" s="1"/>
  <c r="N174" i="3" s="1"/>
  <c r="O174" i="3" s="1"/>
  <c r="P174" i="3" s="1"/>
  <c r="Q174" i="3" s="1"/>
  <c r="R174" i="3" s="1"/>
  <c r="S174" i="3" s="1"/>
  <c r="T174" i="3" s="1"/>
  <c r="U174" i="3" s="1"/>
  <c r="V174" i="3" s="1"/>
  <c r="W174" i="3" s="1"/>
  <c r="X174" i="3" s="1"/>
  <c r="Y174" i="3" s="1"/>
  <c r="Z174" i="3" s="1"/>
  <c r="AA174" i="3" s="1"/>
  <c r="AB174" i="3" s="1"/>
  <c r="AC174" i="3" s="1"/>
  <c r="J20" i="3"/>
  <c r="K20" i="3" s="1"/>
  <c r="L20" i="3" s="1"/>
  <c r="M20" i="3" s="1"/>
  <c r="N20" i="3" s="1"/>
  <c r="O20" i="3" s="1"/>
  <c r="P20" i="3" s="1"/>
  <c r="Q20" i="3" s="1"/>
  <c r="R20" i="3" s="1"/>
  <c r="S20" i="3" s="1"/>
  <c r="T20" i="3" s="1"/>
  <c r="U20" i="3" s="1"/>
  <c r="V20" i="3" s="1"/>
  <c r="W20" i="3" s="1"/>
  <c r="X20" i="3" s="1"/>
  <c r="Y20" i="3" s="1"/>
  <c r="Z20" i="3" s="1"/>
  <c r="AA20" i="3" s="1"/>
  <c r="AB20" i="3" s="1"/>
  <c r="AC20" i="3" s="1"/>
  <c r="AR208" i="3"/>
  <c r="AQ208" i="3"/>
  <c r="AP208" i="3"/>
  <c r="AK208" i="3"/>
  <c r="AN208" i="3"/>
  <c r="AM208" i="3"/>
  <c r="AL208" i="3"/>
  <c r="AG208" i="3"/>
  <c r="AW208" i="3"/>
  <c r="AJ208" i="3"/>
  <c r="AI208" i="3"/>
  <c r="AH208" i="3"/>
  <c r="AX208" i="3"/>
  <c r="AS208" i="3"/>
  <c r="AF208" i="3"/>
  <c r="AV208" i="3"/>
  <c r="AU208" i="3"/>
  <c r="AT208" i="3"/>
  <c r="AO208" i="3"/>
  <c r="J73" i="3"/>
  <c r="K73" i="3" s="1"/>
  <c r="L73" i="3" s="1"/>
  <c r="M73" i="3" s="1"/>
  <c r="N73" i="3" s="1"/>
  <c r="O73" i="3" s="1"/>
  <c r="P73" i="3" s="1"/>
  <c r="Q73" i="3" s="1"/>
  <c r="R73" i="3" s="1"/>
  <c r="S73" i="3" s="1"/>
  <c r="T73" i="3" s="1"/>
  <c r="U73" i="3" s="1"/>
  <c r="V73" i="3" s="1"/>
  <c r="W73" i="3" s="1"/>
  <c r="X73" i="3" s="1"/>
  <c r="Y73" i="3" s="1"/>
  <c r="Z73" i="3" s="1"/>
  <c r="AA73" i="3" s="1"/>
  <c r="AB73" i="3" s="1"/>
  <c r="AC73" i="3" s="1"/>
  <c r="J92" i="3"/>
  <c r="K92" i="3" s="1"/>
  <c r="L92" i="3" s="1"/>
  <c r="M92" i="3" s="1"/>
  <c r="N92" i="3" s="1"/>
  <c r="O92" i="3" s="1"/>
  <c r="P92" i="3" s="1"/>
  <c r="Q92" i="3" s="1"/>
  <c r="R92" i="3" s="1"/>
  <c r="S92" i="3" s="1"/>
  <c r="T92" i="3" s="1"/>
  <c r="U92" i="3" s="1"/>
  <c r="V92" i="3" s="1"/>
  <c r="W92" i="3" s="1"/>
  <c r="X92" i="3" s="1"/>
  <c r="Y92" i="3" s="1"/>
  <c r="Z92" i="3" s="1"/>
  <c r="AA92" i="3" s="1"/>
  <c r="AB92" i="3" s="1"/>
  <c r="AC92" i="3" s="1"/>
  <c r="J161" i="3"/>
  <c r="K161" i="3" s="1"/>
  <c r="L161" i="3" s="1"/>
  <c r="M161" i="3" s="1"/>
  <c r="N161" i="3" s="1"/>
  <c r="O161" i="3" s="1"/>
  <c r="P161" i="3" s="1"/>
  <c r="Q161" i="3" s="1"/>
  <c r="R161" i="3" s="1"/>
  <c r="S161" i="3" s="1"/>
  <c r="T161" i="3" s="1"/>
  <c r="U161" i="3" s="1"/>
  <c r="V161" i="3" s="1"/>
  <c r="W161" i="3" s="1"/>
  <c r="X161" i="3" s="1"/>
  <c r="Y161" i="3" s="1"/>
  <c r="Z161" i="3" s="1"/>
  <c r="AA161" i="3" s="1"/>
  <c r="AB161" i="3" s="1"/>
  <c r="AC161" i="3" s="1"/>
  <c r="E23" i="6"/>
  <c r="F16" i="6"/>
  <c r="G16" i="6" s="1"/>
  <c r="E272" i="3"/>
  <c r="AE272" i="3" s="1"/>
  <c r="P40" i="1"/>
  <c r="P32" i="1"/>
  <c r="Q62" i="1"/>
  <c r="Q51" i="1"/>
  <c r="Q34" i="1"/>
  <c r="Q11" i="1"/>
  <c r="Q5" i="1"/>
  <c r="O75" i="1"/>
  <c r="O62" i="1"/>
  <c r="O56" i="1"/>
  <c r="O32" i="1"/>
  <c r="O22" i="1"/>
  <c r="O3" i="1"/>
  <c r="P88" i="1"/>
  <c r="Q95" i="1"/>
  <c r="Q79" i="1"/>
  <c r="Q66" i="1"/>
  <c r="Q56" i="1"/>
  <c r="Q13" i="1"/>
  <c r="E283" i="3"/>
  <c r="AE283" i="3" s="1"/>
  <c r="E278" i="3"/>
  <c r="AE278" i="3" s="1"/>
  <c r="E269" i="3"/>
  <c r="E257" i="3"/>
  <c r="AE257" i="3" s="1"/>
  <c r="E253" i="3"/>
  <c r="AE253" i="3" s="1"/>
  <c r="E249" i="3"/>
  <c r="AE249" i="3" s="1"/>
  <c r="E245" i="3"/>
  <c r="AE245" i="3" s="1"/>
  <c r="Q76" i="1"/>
  <c r="Q61" i="1"/>
  <c r="Q57" i="1"/>
  <c r="Q48" i="1"/>
  <c r="E279" i="3"/>
  <c r="AE279" i="3" s="1"/>
  <c r="E275" i="3"/>
  <c r="AE275" i="3" s="1"/>
  <c r="E270" i="3"/>
  <c r="AE270" i="3" s="1"/>
  <c r="E266" i="3"/>
  <c r="AE266" i="3" s="1"/>
  <c r="E258" i="3"/>
  <c r="AE258" i="3" s="1"/>
  <c r="E250" i="3"/>
  <c r="AE250" i="3" s="1"/>
  <c r="E246" i="3"/>
  <c r="AE246" i="3" s="1"/>
  <c r="E276" i="3"/>
  <c r="AE276" i="3" s="1"/>
  <c r="E263" i="3"/>
  <c r="AE263" i="3" s="1"/>
  <c r="E251" i="3"/>
  <c r="AE251" i="3" s="1"/>
  <c r="E247" i="3"/>
  <c r="AE247" i="3" s="1"/>
  <c r="E243" i="3"/>
  <c r="AE243" i="3" s="1"/>
  <c r="P94" i="1"/>
  <c r="P84" i="1"/>
  <c r="P68" i="1"/>
  <c r="Q41" i="1"/>
  <c r="Q37" i="1"/>
  <c r="Q33" i="1"/>
  <c r="Q29" i="1"/>
  <c r="Q25" i="1"/>
  <c r="E281" i="3"/>
  <c r="AE281" i="3" s="1"/>
  <c r="E277" i="3"/>
  <c r="AE277" i="3" s="1"/>
  <c r="E268" i="3"/>
  <c r="E252" i="3"/>
  <c r="AE252" i="3" s="1"/>
  <c r="E248" i="3"/>
  <c r="AE248" i="3" s="1"/>
  <c r="E244" i="3"/>
  <c r="AE244" i="3" s="1"/>
  <c r="E273" i="3"/>
  <c r="AE273" i="3" s="1"/>
  <c r="E254" i="3"/>
  <c r="AE254" i="3" s="1"/>
  <c r="E157" i="3"/>
  <c r="AE157" i="3" s="1"/>
  <c r="E256" i="3"/>
  <c r="AE256" i="3" s="1"/>
  <c r="O100" i="1"/>
  <c r="O95" i="1"/>
  <c r="O89" i="1"/>
  <c r="O83" i="1"/>
  <c r="O54" i="1"/>
  <c r="P2" i="1"/>
  <c r="E280" i="3"/>
  <c r="AE280" i="3" s="1"/>
  <c r="E262" i="3"/>
  <c r="AE262" i="3" s="1"/>
  <c r="E229" i="3"/>
  <c r="AE229" i="3" s="1"/>
  <c r="E209" i="3"/>
  <c r="AE209" i="3" s="1"/>
  <c r="P100" i="1"/>
  <c r="P91" i="1"/>
  <c r="P81" i="1"/>
  <c r="P77" i="1"/>
  <c r="P73" i="1"/>
  <c r="P69" i="1"/>
  <c r="Q93" i="1"/>
  <c r="Q75" i="1"/>
  <c r="E282" i="3"/>
  <c r="AE282" i="3" s="1"/>
  <c r="E274" i="3"/>
  <c r="AE274" i="3" s="1"/>
  <c r="E264" i="3"/>
  <c r="AE264" i="3" s="1"/>
  <c r="E260" i="3"/>
  <c r="AE260" i="3" s="1"/>
  <c r="E219" i="3"/>
  <c r="AE219" i="3" s="1"/>
  <c r="P97" i="1"/>
  <c r="P83" i="1"/>
  <c r="E241" i="3"/>
  <c r="AE241" i="3" s="1"/>
  <c r="E237" i="3"/>
  <c r="AE237" i="3" s="1"/>
  <c r="E225" i="3"/>
  <c r="AE225" i="3" s="1"/>
  <c r="E217" i="3"/>
  <c r="AE217" i="3" s="1"/>
  <c r="E213" i="3"/>
  <c r="AE213" i="3" s="1"/>
  <c r="E205" i="3"/>
  <c r="AE205" i="3" s="1"/>
  <c r="E201" i="3"/>
  <c r="AE201" i="3" s="1"/>
  <c r="E197" i="3"/>
  <c r="AE197" i="3" s="1"/>
  <c r="E193" i="3"/>
  <c r="AE193" i="3" s="1"/>
  <c r="E189" i="3"/>
  <c r="AE189" i="3" s="1"/>
  <c r="E185" i="3"/>
  <c r="E181" i="3"/>
  <c r="AE181" i="3" s="1"/>
  <c r="E177" i="3"/>
  <c r="AE177" i="3" s="1"/>
  <c r="E173" i="3"/>
  <c r="AE173" i="3" s="1"/>
  <c r="E169" i="3"/>
  <c r="AE169" i="3" s="1"/>
  <c r="E165" i="3"/>
  <c r="AE165" i="3" s="1"/>
  <c r="E153" i="3"/>
  <c r="AE153" i="3" s="1"/>
  <c r="E149" i="3"/>
  <c r="AE149" i="3" s="1"/>
  <c r="E145" i="3"/>
  <c r="AE145" i="3" s="1"/>
  <c r="E137" i="3"/>
  <c r="AE137" i="3" s="1"/>
  <c r="E133" i="3"/>
  <c r="AE133" i="3" s="1"/>
  <c r="E129" i="3"/>
  <c r="E125" i="3"/>
  <c r="AE125" i="3" s="1"/>
  <c r="E121" i="3"/>
  <c r="AE121" i="3" s="1"/>
  <c r="E117" i="3"/>
  <c r="AE117" i="3" s="1"/>
  <c r="E113" i="3"/>
  <c r="AE113" i="3" s="1"/>
  <c r="E109" i="3"/>
  <c r="AE109" i="3" s="1"/>
  <c r="G99" i="1"/>
  <c r="E105" i="3" s="1"/>
  <c r="AE105" i="3" s="1"/>
  <c r="G95" i="1"/>
  <c r="E101" i="3" s="1"/>
  <c r="AE101" i="3" s="1"/>
  <c r="G91" i="1"/>
  <c r="E97" i="3" s="1"/>
  <c r="AE97" i="3" s="1"/>
  <c r="G87" i="1"/>
  <c r="E93" i="3" s="1"/>
  <c r="AE93" i="3" s="1"/>
  <c r="G83" i="1"/>
  <c r="E89" i="3" s="1"/>
  <c r="AE89" i="3" s="1"/>
  <c r="G79" i="1"/>
  <c r="E85" i="3" s="1"/>
  <c r="AE85" i="3" s="1"/>
  <c r="G75" i="1"/>
  <c r="E81" i="3" s="1"/>
  <c r="AE81" i="3" s="1"/>
  <c r="G71" i="1"/>
  <c r="E77" i="3" s="1"/>
  <c r="AE77" i="3" s="1"/>
  <c r="G63" i="1"/>
  <c r="E69" i="3" s="1"/>
  <c r="AE69" i="3" s="1"/>
  <c r="G59" i="1"/>
  <c r="E65" i="3" s="1"/>
  <c r="AE65" i="3" s="1"/>
  <c r="G55" i="1"/>
  <c r="E61" i="3" s="1"/>
  <c r="AE61" i="3" s="1"/>
  <c r="G51" i="1"/>
  <c r="E57" i="3" s="1"/>
  <c r="AE57" i="3" s="1"/>
  <c r="G47" i="1"/>
  <c r="E53" i="3" s="1"/>
  <c r="AE53" i="3" s="1"/>
  <c r="G43" i="1"/>
  <c r="E49" i="3" s="1"/>
  <c r="AE49" i="3" s="1"/>
  <c r="G39" i="1"/>
  <c r="E45" i="3" s="1"/>
  <c r="AE45" i="3" s="1"/>
  <c r="G35" i="1"/>
  <c r="E41" i="3" s="1"/>
  <c r="G31" i="1"/>
  <c r="E37" i="3" s="1"/>
  <c r="AE37" i="3" s="1"/>
  <c r="G27" i="1"/>
  <c r="E33" i="3" s="1"/>
  <c r="AE33" i="3" s="1"/>
  <c r="G23" i="1"/>
  <c r="E29" i="3" s="1"/>
  <c r="AE29" i="3" s="1"/>
  <c r="G11" i="1"/>
  <c r="E17" i="3" s="1"/>
  <c r="AE17" i="3" s="1"/>
  <c r="G7" i="1"/>
  <c r="E13" i="3" s="1"/>
  <c r="AE13" i="3" s="1"/>
  <c r="E238" i="3"/>
  <c r="AE238" i="3" s="1"/>
  <c r="E234" i="3"/>
  <c r="AE234" i="3" s="1"/>
  <c r="E230" i="3"/>
  <c r="AE230" i="3" s="1"/>
  <c r="E222" i="3"/>
  <c r="AE222" i="3" s="1"/>
  <c r="E218" i="3"/>
  <c r="AE218" i="3" s="1"/>
  <c r="E214" i="3"/>
  <c r="AE214" i="3" s="1"/>
  <c r="E210" i="3"/>
  <c r="AE210" i="3" s="1"/>
  <c r="E206" i="3"/>
  <c r="AE206" i="3" s="1"/>
  <c r="E202" i="3"/>
  <c r="AE202" i="3" s="1"/>
  <c r="E198" i="3"/>
  <c r="AE198" i="3" s="1"/>
  <c r="E186" i="3"/>
  <c r="AE186" i="3" s="1"/>
  <c r="E182" i="3"/>
  <c r="AE182" i="3" s="1"/>
  <c r="E178" i="3"/>
  <c r="AE178" i="3" s="1"/>
  <c r="E174" i="3"/>
  <c r="AE174" i="3" s="1"/>
  <c r="E170" i="3"/>
  <c r="AE170" i="3" s="1"/>
  <c r="E166" i="3"/>
  <c r="AE166" i="3" s="1"/>
  <c r="E162" i="3"/>
  <c r="AE162" i="3" s="1"/>
  <c r="E158" i="3"/>
  <c r="AE158" i="3" s="1"/>
  <c r="E154" i="3"/>
  <c r="AE154" i="3" s="1"/>
  <c r="E146" i="3"/>
  <c r="AE146" i="3" s="1"/>
  <c r="E142" i="3"/>
  <c r="AE142" i="3" s="1"/>
  <c r="E138" i="3"/>
  <c r="AE138" i="3" s="1"/>
  <c r="E130" i="3"/>
  <c r="AE130" i="3" s="1"/>
  <c r="E126" i="3"/>
  <c r="E122" i="3"/>
  <c r="AE122" i="3" s="1"/>
  <c r="E118" i="3"/>
  <c r="AE118" i="3" s="1"/>
  <c r="E114" i="3"/>
  <c r="AE114" i="3" s="1"/>
  <c r="E110" i="3"/>
  <c r="AE110" i="3" s="1"/>
  <c r="G100" i="1"/>
  <c r="E106" i="3" s="1"/>
  <c r="AE106" i="3" s="1"/>
  <c r="G96" i="1"/>
  <c r="E102" i="3" s="1"/>
  <c r="AE102" i="3" s="1"/>
  <c r="G92" i="1"/>
  <c r="E98" i="3" s="1"/>
  <c r="AE98" i="3" s="1"/>
  <c r="G88" i="1"/>
  <c r="E94" i="3" s="1"/>
  <c r="AE94" i="3" s="1"/>
  <c r="G84" i="1"/>
  <c r="E90" i="3" s="1"/>
  <c r="AE90" i="3" s="1"/>
  <c r="G80" i="1"/>
  <c r="E86" i="3" s="1"/>
  <c r="AE86" i="3" s="1"/>
  <c r="G76" i="1"/>
  <c r="E82" i="3" s="1"/>
  <c r="AE82" i="3" s="1"/>
  <c r="G72" i="1"/>
  <c r="E78" i="3" s="1"/>
  <c r="AE78" i="3" s="1"/>
  <c r="G68" i="1"/>
  <c r="E74" i="3" s="1"/>
  <c r="AE74" i="3" s="1"/>
  <c r="G60" i="1"/>
  <c r="E66" i="3" s="1"/>
  <c r="AE66" i="3" s="1"/>
  <c r="G56" i="1"/>
  <c r="E62" i="3" s="1"/>
  <c r="AE62" i="3" s="1"/>
  <c r="G52" i="1"/>
  <c r="E58" i="3" s="1"/>
  <c r="AE58" i="3" s="1"/>
  <c r="G48" i="1"/>
  <c r="E54" i="3" s="1"/>
  <c r="AE54" i="3" s="1"/>
  <c r="G44" i="1"/>
  <c r="E50" i="3" s="1"/>
  <c r="AE50" i="3" s="1"/>
  <c r="G40" i="1"/>
  <c r="E46" i="3" s="1"/>
  <c r="AE46" i="3" s="1"/>
  <c r="G36" i="1"/>
  <c r="E42" i="3" s="1"/>
  <c r="AE42" i="3" s="1"/>
  <c r="G32" i="1"/>
  <c r="E38" i="3" s="1"/>
  <c r="AE38" i="3" s="1"/>
  <c r="G28" i="1"/>
  <c r="E34" i="3" s="1"/>
  <c r="AE34" i="3" s="1"/>
  <c r="G24" i="1"/>
  <c r="E30" i="3" s="1"/>
  <c r="AE30" i="3" s="1"/>
  <c r="G20" i="1"/>
  <c r="E26" i="3" s="1"/>
  <c r="AE26" i="3" s="1"/>
  <c r="G16" i="1"/>
  <c r="E22" i="3" s="1"/>
  <c r="AE22" i="3" s="1"/>
  <c r="G12" i="1"/>
  <c r="E18" i="3" s="1"/>
  <c r="AE18" i="3" s="1"/>
  <c r="G8" i="1"/>
  <c r="E14" i="3" s="1"/>
  <c r="AE14" i="3" s="1"/>
  <c r="E239" i="3"/>
  <c r="AE239" i="3" s="1"/>
  <c r="E235" i="3"/>
  <c r="AE235" i="3" s="1"/>
  <c r="E227" i="3"/>
  <c r="AE227" i="3" s="1"/>
  <c r="E223" i="3"/>
  <c r="AE223" i="3" s="1"/>
  <c r="E215" i="3"/>
  <c r="AE215" i="3" s="1"/>
  <c r="E211" i="3"/>
  <c r="AE211" i="3" s="1"/>
  <c r="E203" i="3"/>
  <c r="AE203" i="3" s="1"/>
  <c r="E199" i="3"/>
  <c r="AE199" i="3" s="1"/>
  <c r="E195" i="3"/>
  <c r="AE195" i="3" s="1"/>
  <c r="E191" i="3"/>
  <c r="AE191" i="3" s="1"/>
  <c r="E187" i="3"/>
  <c r="AE187" i="3" s="1"/>
  <c r="E183" i="3"/>
  <c r="E179" i="3"/>
  <c r="AE179" i="3" s="1"/>
  <c r="E175" i="3"/>
  <c r="E171" i="3"/>
  <c r="AE171" i="3" s="1"/>
  <c r="E167" i="3"/>
  <c r="AE167" i="3" s="1"/>
  <c r="E163" i="3"/>
  <c r="AE163" i="3" s="1"/>
  <c r="E159" i="3"/>
  <c r="AE159" i="3" s="1"/>
  <c r="E155" i="3"/>
  <c r="AE155" i="3" s="1"/>
  <c r="E147" i="3"/>
  <c r="AE147" i="3" s="1"/>
  <c r="E143" i="3"/>
  <c r="AE143" i="3" s="1"/>
  <c r="E139" i="3"/>
  <c r="AE139" i="3" s="1"/>
  <c r="E135" i="3"/>
  <c r="AE135" i="3" s="1"/>
  <c r="E131" i="3"/>
  <c r="AE131" i="3" s="1"/>
  <c r="E127" i="3"/>
  <c r="AE127" i="3" s="1"/>
  <c r="E123" i="3"/>
  <c r="AE123" i="3" s="1"/>
  <c r="E119" i="3"/>
  <c r="AE119" i="3" s="1"/>
  <c r="E115" i="3"/>
  <c r="AE115" i="3" s="1"/>
  <c r="E111" i="3"/>
  <c r="AE111" i="3" s="1"/>
  <c r="G101" i="1"/>
  <c r="E107" i="3" s="1"/>
  <c r="AE107" i="3" s="1"/>
  <c r="G97" i="1"/>
  <c r="E103" i="3" s="1"/>
  <c r="AE103" i="3" s="1"/>
  <c r="G93" i="1"/>
  <c r="E99" i="3" s="1"/>
  <c r="AE99" i="3" s="1"/>
  <c r="G89" i="1"/>
  <c r="E95" i="3" s="1"/>
  <c r="AE95" i="3" s="1"/>
  <c r="G77" i="1"/>
  <c r="E83" i="3" s="1"/>
  <c r="AE83" i="3" s="1"/>
  <c r="G49" i="1"/>
  <c r="E55" i="3" s="1"/>
  <c r="AE55" i="3" s="1"/>
  <c r="E240" i="3"/>
  <c r="AE240" i="3" s="1"/>
  <c r="E236" i="3"/>
  <c r="AE236" i="3" s="1"/>
  <c r="E232" i="3"/>
  <c r="AE232" i="3" s="1"/>
  <c r="E228" i="3"/>
  <c r="AE228" i="3" s="1"/>
  <c r="E224" i="3"/>
  <c r="AE224" i="3" s="1"/>
  <c r="E220" i="3"/>
  <c r="AE220" i="3" s="1"/>
  <c r="E216" i="3"/>
  <c r="AE216" i="3" s="1"/>
  <c r="E212" i="3"/>
  <c r="AE212" i="3" s="1"/>
  <c r="E204" i="3"/>
  <c r="AE204" i="3" s="1"/>
  <c r="E196" i="3"/>
  <c r="AE196" i="3" s="1"/>
  <c r="E184" i="3"/>
  <c r="AE184" i="3" s="1"/>
  <c r="E180" i="3"/>
  <c r="AE180" i="3" s="1"/>
  <c r="E176" i="3"/>
  <c r="AE176" i="3" s="1"/>
  <c r="E172" i="3"/>
  <c r="AE172" i="3" s="1"/>
  <c r="E168" i="3"/>
  <c r="AE168" i="3" s="1"/>
  <c r="E164" i="3"/>
  <c r="AE164" i="3" s="1"/>
  <c r="E160" i="3"/>
  <c r="E152" i="3"/>
  <c r="AE152" i="3" s="1"/>
  <c r="E148" i="3"/>
  <c r="AE148" i="3" s="1"/>
  <c r="E144" i="3"/>
  <c r="AE144" i="3" s="1"/>
  <c r="E140" i="3"/>
  <c r="AE140" i="3" s="1"/>
  <c r="E136" i="3"/>
  <c r="AE136" i="3" s="1"/>
  <c r="E132" i="3"/>
  <c r="AE132" i="3" s="1"/>
  <c r="E128" i="3"/>
  <c r="AE128" i="3" s="1"/>
  <c r="E124" i="3"/>
  <c r="AE124" i="3" s="1"/>
  <c r="E120" i="3"/>
  <c r="AE120" i="3" s="1"/>
  <c r="E116" i="3"/>
  <c r="AE116" i="3" s="1"/>
  <c r="E112" i="3"/>
  <c r="AE112" i="3" s="1"/>
  <c r="E108" i="3"/>
  <c r="AE108" i="3" s="1"/>
  <c r="G94" i="1"/>
  <c r="E100" i="3" s="1"/>
  <c r="AE100" i="3" s="1"/>
  <c r="G82" i="1"/>
  <c r="E88" i="3" s="1"/>
  <c r="AE88" i="3" s="1"/>
  <c r="G78" i="1"/>
  <c r="E84" i="3" s="1"/>
  <c r="G70" i="1"/>
  <c r="E76" i="3" s="1"/>
  <c r="AE76" i="3" s="1"/>
  <c r="G66" i="1"/>
  <c r="E72" i="3" s="1"/>
  <c r="AE72" i="3" s="1"/>
  <c r="G62" i="1"/>
  <c r="E68" i="3" s="1"/>
  <c r="AE68" i="3" s="1"/>
  <c r="G58" i="1"/>
  <c r="E64" i="3" s="1"/>
  <c r="AE64" i="3" s="1"/>
  <c r="G54" i="1"/>
  <c r="E60" i="3" s="1"/>
  <c r="AE60" i="3" s="1"/>
  <c r="G50" i="1"/>
  <c r="E56" i="3" s="1"/>
  <c r="AE56" i="3" s="1"/>
  <c r="G46" i="1"/>
  <c r="E52" i="3" s="1"/>
  <c r="AE52" i="3" s="1"/>
  <c r="G38" i="1"/>
  <c r="E44" i="3" s="1"/>
  <c r="AE44" i="3" s="1"/>
  <c r="G34" i="1"/>
  <c r="E40" i="3" s="1"/>
  <c r="AE40" i="3" s="1"/>
  <c r="G30" i="1"/>
  <c r="E36" i="3" s="1"/>
  <c r="AE36" i="3" s="1"/>
  <c r="G26" i="1"/>
  <c r="E32" i="3" s="1"/>
  <c r="AE32" i="3" s="1"/>
  <c r="G22" i="1"/>
  <c r="E28" i="3" s="1"/>
  <c r="AE28" i="3" s="1"/>
  <c r="G18" i="1"/>
  <c r="E24" i="3" s="1"/>
  <c r="AE24" i="3" s="1"/>
  <c r="G10" i="1"/>
  <c r="E16" i="3" s="1"/>
  <c r="AE16" i="3" s="1"/>
  <c r="E12" i="3"/>
  <c r="AE12" i="3" s="1"/>
  <c r="E231" i="3"/>
  <c r="AE231" i="3" s="1"/>
  <c r="E226" i="3"/>
  <c r="AE226" i="3" s="1"/>
  <c r="E221" i="3"/>
  <c r="AE221" i="3" s="1"/>
  <c r="E161" i="3"/>
  <c r="AE161" i="3" s="1"/>
  <c r="Q98" i="1"/>
  <c r="P98" i="1"/>
  <c r="N98" i="1"/>
  <c r="L98" i="1"/>
  <c r="G98" i="1" s="1"/>
  <c r="E104" i="3" s="1"/>
  <c r="AE104" i="3" s="1"/>
  <c r="J98" i="1"/>
  <c r="Q85" i="1"/>
  <c r="P85" i="1"/>
  <c r="N85" i="1"/>
  <c r="L85" i="1"/>
  <c r="G85" i="1" s="1"/>
  <c r="E91" i="3" s="1"/>
  <c r="AE91" i="3" s="1"/>
  <c r="J85" i="1"/>
  <c r="E134" i="3"/>
  <c r="AE134" i="3" s="1"/>
  <c r="O53" i="1"/>
  <c r="Q53" i="1"/>
  <c r="O21" i="1"/>
  <c r="Q21" i="1"/>
  <c r="O65" i="1"/>
  <c r="Q65" i="1"/>
  <c r="P19" i="1"/>
  <c r="N19" i="1"/>
  <c r="G19" i="1" s="1"/>
  <c r="E25" i="3" s="1"/>
  <c r="AE25" i="3" s="1"/>
  <c r="L19" i="1"/>
  <c r="J19" i="1"/>
  <c r="Q19" i="1"/>
  <c r="O19" i="1"/>
  <c r="M19" i="1"/>
  <c r="K19" i="1"/>
  <c r="Q64" i="1"/>
  <c r="P64" i="1"/>
  <c r="L64" i="1"/>
  <c r="J64" i="1"/>
  <c r="O64" i="1"/>
  <c r="M64" i="1"/>
  <c r="K64" i="1"/>
  <c r="G64" i="1" s="1"/>
  <c r="E70" i="3" s="1"/>
  <c r="AE70" i="3" s="1"/>
  <c r="N64" i="1"/>
  <c r="E265" i="3"/>
  <c r="AE265" i="3" s="1"/>
  <c r="J14" i="1"/>
  <c r="P14" i="1"/>
  <c r="N14" i="1"/>
  <c r="L14" i="1"/>
  <c r="K14" i="1"/>
  <c r="Q14" i="1"/>
  <c r="O14" i="1"/>
  <c r="M14" i="1"/>
  <c r="G14" i="1" s="1"/>
  <c r="E20" i="3" s="1"/>
  <c r="AE20" i="3" s="1"/>
  <c r="E242" i="3"/>
  <c r="AE242" i="3" s="1"/>
  <c r="J42" i="1"/>
  <c r="M42" i="1"/>
  <c r="P42" i="1"/>
  <c r="N42" i="1"/>
  <c r="G42" i="1" s="1"/>
  <c r="E48" i="3" s="1"/>
  <c r="AE48" i="3" s="1"/>
  <c r="L42" i="1"/>
  <c r="Q42" i="1"/>
  <c r="O42" i="1"/>
  <c r="K42" i="1"/>
  <c r="J65" i="1"/>
  <c r="J61" i="1"/>
  <c r="J57" i="1"/>
  <c r="J53" i="1"/>
  <c r="J49" i="1"/>
  <c r="J45" i="1"/>
  <c r="J41" i="1"/>
  <c r="J37" i="1"/>
  <c r="J33" i="1"/>
  <c r="J29" i="1"/>
  <c r="J25" i="1"/>
  <c r="J21" i="1"/>
  <c r="J17" i="1"/>
  <c r="J13" i="1"/>
  <c r="J9" i="1"/>
  <c r="J5" i="1"/>
  <c r="L65" i="1"/>
  <c r="L61" i="1"/>
  <c r="L57" i="1"/>
  <c r="L53" i="1"/>
  <c r="G53" i="1" s="1"/>
  <c r="E59" i="3" s="1"/>
  <c r="AE59" i="3" s="1"/>
  <c r="L49" i="1"/>
  <c r="L45" i="1"/>
  <c r="L41" i="1"/>
  <c r="L37" i="1"/>
  <c r="L33" i="1"/>
  <c r="L29" i="1"/>
  <c r="L25" i="1"/>
  <c r="G25" i="1" s="1"/>
  <c r="E31" i="3" s="1"/>
  <c r="AE31" i="3" s="1"/>
  <c r="L21" i="1"/>
  <c r="G21" i="1" s="1"/>
  <c r="E27" i="3" s="1"/>
  <c r="AE27" i="3" s="1"/>
  <c r="L17" i="1"/>
  <c r="L13" i="1"/>
  <c r="L9" i="1"/>
  <c r="G9" i="1" s="1"/>
  <c r="E15" i="3" s="1"/>
  <c r="L5" i="1"/>
  <c r="G5" i="1" s="1"/>
  <c r="N65" i="1"/>
  <c r="N61" i="1"/>
  <c r="G61" i="1" s="1"/>
  <c r="E67" i="3" s="1"/>
  <c r="AE67" i="3" s="1"/>
  <c r="N57" i="1"/>
  <c r="N53" i="1"/>
  <c r="N49" i="1"/>
  <c r="N45" i="1"/>
  <c r="N41" i="1"/>
  <c r="N37" i="1"/>
  <c r="N33" i="1"/>
  <c r="G33" i="1" s="1"/>
  <c r="E39" i="3" s="1"/>
  <c r="AE39" i="3" s="1"/>
  <c r="N29" i="1"/>
  <c r="N25" i="1"/>
  <c r="N21" i="1"/>
  <c r="N17" i="1"/>
  <c r="G17" i="1" s="1"/>
  <c r="E23" i="3" s="1"/>
  <c r="AE23" i="3" s="1"/>
  <c r="N13" i="1"/>
  <c r="N9" i="1"/>
  <c r="N5" i="1"/>
  <c r="P65" i="1"/>
  <c r="P61" i="1"/>
  <c r="P57" i="1"/>
  <c r="P53" i="1"/>
  <c r="P49" i="1"/>
  <c r="P45" i="1"/>
  <c r="G45" i="1" s="1"/>
  <c r="E51" i="3" s="1"/>
  <c r="AE51" i="3" s="1"/>
  <c r="P41" i="1"/>
  <c r="P37" i="1"/>
  <c r="G37" i="1" s="1"/>
  <c r="E43" i="3" s="1"/>
  <c r="AE43" i="3" s="1"/>
  <c r="P33" i="1"/>
  <c r="P29" i="1"/>
  <c r="P25" i="1"/>
  <c r="P21" i="1"/>
  <c r="P17" i="1"/>
  <c r="P13" i="1"/>
  <c r="G13" i="1" s="1"/>
  <c r="E19" i="3" s="1"/>
  <c r="AE19" i="3" s="1"/>
  <c r="P9" i="1"/>
  <c r="P5" i="1"/>
  <c r="K98" i="1"/>
  <c r="K94" i="1"/>
  <c r="K90" i="1"/>
  <c r="K85" i="1"/>
  <c r="K81" i="1"/>
  <c r="G81" i="1" s="1"/>
  <c r="E87" i="3" s="1"/>
  <c r="AE87" i="3" s="1"/>
  <c r="K77" i="1"/>
  <c r="K73" i="1"/>
  <c r="G73" i="1" s="1"/>
  <c r="E79" i="3" s="1"/>
  <c r="AE79" i="3" s="1"/>
  <c r="K69" i="1"/>
  <c r="G69" i="1" s="1"/>
  <c r="E75" i="3" s="1"/>
  <c r="AE75" i="3" s="1"/>
  <c r="M2" i="1"/>
  <c r="E259" i="3"/>
  <c r="AE259" i="3" s="1"/>
  <c r="E233" i="3"/>
  <c r="AE233" i="3" s="1"/>
  <c r="E194" i="3"/>
  <c r="AE194" i="3" s="1"/>
  <c r="E190" i="3"/>
  <c r="AE190" i="3" s="1"/>
  <c r="M98" i="1"/>
  <c r="M94" i="1"/>
  <c r="M90" i="1"/>
  <c r="M85" i="1"/>
  <c r="M81" i="1"/>
  <c r="M77" i="1"/>
  <c r="M73" i="1"/>
  <c r="M69" i="1"/>
  <c r="O2" i="1"/>
  <c r="E271" i="3"/>
  <c r="AE271" i="3" s="1"/>
  <c r="E255" i="3"/>
  <c r="AE255" i="3" s="1"/>
  <c r="O98" i="1"/>
  <c r="O94" i="1"/>
  <c r="O90" i="1"/>
  <c r="G90" i="1" s="1"/>
  <c r="E96" i="3" s="1"/>
  <c r="AE96" i="3" s="1"/>
  <c r="O85" i="1"/>
  <c r="O81" i="1"/>
  <c r="O77" i="1"/>
  <c r="O73" i="1"/>
  <c r="O69" i="1"/>
  <c r="Q2" i="1"/>
  <c r="K65" i="1"/>
  <c r="G65" i="1" s="1"/>
  <c r="E71" i="3" s="1"/>
  <c r="AE71" i="3" s="1"/>
  <c r="K61" i="1"/>
  <c r="K57" i="1"/>
  <c r="G57" i="1" s="1"/>
  <c r="E63" i="3" s="1"/>
  <c r="AE63" i="3" s="1"/>
  <c r="K53" i="1"/>
  <c r="K49" i="1"/>
  <c r="K45" i="1"/>
  <c r="K41" i="1"/>
  <c r="G41" i="1" s="1"/>
  <c r="E47" i="3" s="1"/>
  <c r="AE47" i="3" s="1"/>
  <c r="K37" i="1"/>
  <c r="K33" i="1"/>
  <c r="K29" i="1"/>
  <c r="K25" i="1"/>
  <c r="K21" i="1"/>
  <c r="K17" i="1"/>
  <c r="K13" i="1"/>
  <c r="K9" i="1"/>
  <c r="K5" i="1"/>
  <c r="M65" i="1"/>
  <c r="M61" i="1"/>
  <c r="M57" i="1"/>
  <c r="M53" i="1"/>
  <c r="M49" i="1"/>
  <c r="M45" i="1"/>
  <c r="M41" i="1"/>
  <c r="M37" i="1"/>
  <c r="M33" i="1"/>
  <c r="M29" i="1"/>
  <c r="G29" i="1" s="1"/>
  <c r="E35" i="3" s="1"/>
  <c r="AE35" i="3" s="1"/>
  <c r="M25" i="1"/>
  <c r="M21" i="1"/>
  <c r="M17" i="1"/>
  <c r="M13" i="1"/>
  <c r="M9" i="1"/>
  <c r="M5" i="1"/>
  <c r="P86" i="1"/>
  <c r="N86" i="1"/>
  <c r="L86" i="1"/>
  <c r="J86" i="1"/>
  <c r="Q86" i="1"/>
  <c r="O86" i="1"/>
  <c r="G86" i="1" s="1"/>
  <c r="E92" i="3" s="1"/>
  <c r="AE92" i="3" s="1"/>
  <c r="M86" i="1"/>
  <c r="K86" i="1"/>
  <c r="AQ21" i="3" l="1"/>
  <c r="AR21" i="3"/>
  <c r="AS21" i="3"/>
  <c r="AU21" i="3"/>
  <c r="AW21" i="3"/>
  <c r="AK21" i="3"/>
  <c r="AF21" i="3"/>
  <c r="AG21" i="3" s="1"/>
  <c r="AH21" i="3" s="1"/>
  <c r="AI21" i="3" s="1"/>
  <c r="AJ21" i="3" s="1"/>
  <c r="AE183" i="3"/>
  <c r="AX183" i="3" s="1"/>
  <c r="AX268" i="3"/>
  <c r="AE268" i="3"/>
  <c r="AI150" i="3"/>
  <c r="AN150" i="3"/>
  <c r="AM150" i="3"/>
  <c r="AL150" i="3"/>
  <c r="AK150" i="3"/>
  <c r="AX150" i="3"/>
  <c r="AW150" i="3"/>
  <c r="AE129" i="3"/>
  <c r="AX129" i="3" s="1"/>
  <c r="AF150" i="3"/>
  <c r="AX185" i="3"/>
  <c r="AE185" i="3"/>
  <c r="AE175" i="3"/>
  <c r="AW175" i="3" s="1"/>
  <c r="AW160" i="3"/>
  <c r="AE160" i="3"/>
  <c r="AE126" i="3"/>
  <c r="AI126" i="3" s="1"/>
  <c r="AX269" i="3"/>
  <c r="AE269" i="3"/>
  <c r="AH150" i="3"/>
  <c r="AV150" i="3"/>
  <c r="AX41" i="3"/>
  <c r="AE41" i="3"/>
  <c r="AE84" i="3"/>
  <c r="AI84" i="3" s="1"/>
  <c r="AE15" i="3"/>
  <c r="AX15" i="3" s="1"/>
  <c r="AT271" i="3"/>
  <c r="AX271" i="3"/>
  <c r="AU271" i="3"/>
  <c r="AR271" i="3"/>
  <c r="AS271" i="3"/>
  <c r="AV271" i="3"/>
  <c r="AW271" i="3"/>
  <c r="AS16" i="3"/>
  <c r="AT16" i="3"/>
  <c r="AU16" i="3"/>
  <c r="AV16" i="3"/>
  <c r="AW16" i="3"/>
  <c r="AX16" i="3"/>
  <c r="AT56" i="3"/>
  <c r="AU56" i="3"/>
  <c r="AW56" i="3"/>
  <c r="AV56" i="3"/>
  <c r="AS56" i="3"/>
  <c r="AX56" i="3"/>
  <c r="AW120" i="3"/>
  <c r="AU120" i="3"/>
  <c r="AS120" i="3"/>
  <c r="AQ120" i="3"/>
  <c r="AX120" i="3"/>
  <c r="AV120" i="3"/>
  <c r="AT120" i="3"/>
  <c r="AR120" i="3"/>
  <c r="AR236" i="3"/>
  <c r="AP236" i="3"/>
  <c r="AW236" i="3"/>
  <c r="AU236" i="3"/>
  <c r="AS236" i="3"/>
  <c r="AQ236" i="3"/>
  <c r="AX236" i="3"/>
  <c r="AV236" i="3"/>
  <c r="AT236" i="3"/>
  <c r="AT83" i="3"/>
  <c r="AU83" i="3"/>
  <c r="AV83" i="3"/>
  <c r="AW83" i="3"/>
  <c r="AX83" i="3"/>
  <c r="AS123" i="3"/>
  <c r="AT123" i="3"/>
  <c r="AU123" i="3"/>
  <c r="AV123" i="3"/>
  <c r="AW123" i="3"/>
  <c r="AX123" i="3"/>
  <c r="AW159" i="3"/>
  <c r="AX159" i="3"/>
  <c r="AU191" i="3"/>
  <c r="AW191" i="3"/>
  <c r="AS191" i="3"/>
  <c r="AX191" i="3"/>
  <c r="AT191" i="3"/>
  <c r="AV191" i="3"/>
  <c r="AW38" i="3"/>
  <c r="AX38" i="3"/>
  <c r="AT54" i="3"/>
  <c r="AR54" i="3"/>
  <c r="AW54" i="3"/>
  <c r="AS54" i="3"/>
  <c r="AU54" i="3"/>
  <c r="AX54" i="3"/>
  <c r="AV54" i="3"/>
  <c r="AQ74" i="3"/>
  <c r="AS74" i="3"/>
  <c r="AX74" i="3"/>
  <c r="AV74" i="3"/>
  <c r="AT74" i="3"/>
  <c r="AR74" i="3"/>
  <c r="AU74" i="3"/>
  <c r="AW74" i="3"/>
  <c r="AN106" i="3"/>
  <c r="AQ106" i="3"/>
  <c r="AT106" i="3"/>
  <c r="AS106" i="3"/>
  <c r="AJ106" i="3"/>
  <c r="AM106" i="3"/>
  <c r="AP106" i="3"/>
  <c r="AO106" i="3"/>
  <c r="AV106" i="3"/>
  <c r="AL106" i="3"/>
  <c r="AK106" i="3"/>
  <c r="AR106" i="3"/>
  <c r="AU106" i="3"/>
  <c r="AX106" i="3"/>
  <c r="AW106" i="3"/>
  <c r="AN142" i="3"/>
  <c r="AQ142" i="3"/>
  <c r="AT142" i="3"/>
  <c r="AS142" i="3"/>
  <c r="AM142" i="3"/>
  <c r="AP142" i="3"/>
  <c r="AO142" i="3"/>
  <c r="AV142" i="3"/>
  <c r="AL142" i="3"/>
  <c r="AK142" i="3"/>
  <c r="AR142" i="3"/>
  <c r="AU142" i="3"/>
  <c r="AX142" i="3"/>
  <c r="AW142" i="3"/>
  <c r="AS178" i="3"/>
  <c r="AX178" i="3"/>
  <c r="AU178" i="3"/>
  <c r="AT178" i="3"/>
  <c r="AV178" i="3"/>
  <c r="AW178" i="3"/>
  <c r="AX218" i="3"/>
  <c r="AN218" i="3"/>
  <c r="AQ218" i="3"/>
  <c r="AT218" i="3"/>
  <c r="AW218" i="3"/>
  <c r="AM218" i="3"/>
  <c r="AP218" i="3"/>
  <c r="AS218" i="3"/>
  <c r="AV218" i="3"/>
  <c r="AL218" i="3"/>
  <c r="AO218" i="3"/>
  <c r="AR218" i="3"/>
  <c r="AU218" i="3"/>
  <c r="AW45" i="3"/>
  <c r="AX45" i="3"/>
  <c r="AV45" i="3"/>
  <c r="AX61" i="3"/>
  <c r="AT61" i="3"/>
  <c r="AW61" i="3"/>
  <c r="AU61" i="3"/>
  <c r="AS61" i="3"/>
  <c r="AV61" i="3"/>
  <c r="AW81" i="3"/>
  <c r="AX81" i="3"/>
  <c r="AV81" i="3"/>
  <c r="AQ113" i="3"/>
  <c r="AR113" i="3"/>
  <c r="AX113" i="3"/>
  <c r="AW113" i="3"/>
  <c r="AT113" i="3"/>
  <c r="AS113" i="3"/>
  <c r="AU113" i="3"/>
  <c r="AV113" i="3"/>
  <c r="AQ149" i="3"/>
  <c r="AX149" i="3"/>
  <c r="AN149" i="3"/>
  <c r="AT149" i="3"/>
  <c r="AW149" i="3"/>
  <c r="AP149" i="3"/>
  <c r="AS149" i="3"/>
  <c r="AV149" i="3"/>
  <c r="AU149" i="3"/>
  <c r="AO149" i="3"/>
  <c r="AR149" i="3"/>
  <c r="AS189" i="3"/>
  <c r="AV189" i="3"/>
  <c r="AP189" i="3"/>
  <c r="AO189" i="3"/>
  <c r="AR189" i="3"/>
  <c r="AU189" i="3"/>
  <c r="AN189" i="3"/>
  <c r="AQ189" i="3"/>
  <c r="AX189" i="3"/>
  <c r="AW189" i="3"/>
  <c r="AM189" i="3"/>
  <c r="AT189" i="3"/>
  <c r="AU219" i="3"/>
  <c r="AX219" i="3"/>
  <c r="AN219" i="3"/>
  <c r="AQ219" i="3"/>
  <c r="AT219" i="3"/>
  <c r="AW219" i="3"/>
  <c r="AM219" i="3"/>
  <c r="AP219" i="3"/>
  <c r="AS219" i="3"/>
  <c r="AV219" i="3"/>
  <c r="AL219" i="3"/>
  <c r="AO219" i="3"/>
  <c r="AR219" i="3"/>
  <c r="AJ281" i="3"/>
  <c r="AW281" i="3"/>
  <c r="AP281" i="3"/>
  <c r="AU281" i="3"/>
  <c r="AN281" i="3"/>
  <c r="AK281" i="3"/>
  <c r="AT281" i="3"/>
  <c r="AR281" i="3"/>
  <c r="AO281" i="3"/>
  <c r="AX281" i="3"/>
  <c r="AH281" i="3"/>
  <c r="AM281" i="3"/>
  <c r="AI281" i="3"/>
  <c r="AV281" i="3"/>
  <c r="AS281" i="3"/>
  <c r="AL281" i="3"/>
  <c r="AQ281" i="3"/>
  <c r="AV279" i="3"/>
  <c r="AW279" i="3"/>
  <c r="AX279" i="3"/>
  <c r="AS185" i="3"/>
  <c r="AO185" i="3"/>
  <c r="AQ185" i="3"/>
  <c r="AM185" i="3"/>
  <c r="AX160" i="3"/>
  <c r="AW116" i="3"/>
  <c r="AU116" i="3"/>
  <c r="AS116" i="3"/>
  <c r="AQ116" i="3"/>
  <c r="AX116" i="3"/>
  <c r="AV116" i="3"/>
  <c r="AT116" i="3"/>
  <c r="AR116" i="3"/>
  <c r="AX216" i="3"/>
  <c r="AT216" i="3"/>
  <c r="AU216" i="3"/>
  <c r="AV216" i="3"/>
  <c r="AW216" i="3"/>
  <c r="AU55" i="3"/>
  <c r="AS55" i="3"/>
  <c r="AQ55" i="3"/>
  <c r="AX55" i="3"/>
  <c r="AV55" i="3"/>
  <c r="AT55" i="3"/>
  <c r="AR55" i="3"/>
  <c r="AP55" i="3"/>
  <c r="AW55" i="3"/>
  <c r="AX135" i="3"/>
  <c r="AV135" i="3"/>
  <c r="AW135" i="3"/>
  <c r="AX155" i="3"/>
  <c r="AV155" i="3"/>
  <c r="AW155" i="3"/>
  <c r="AT227" i="3"/>
  <c r="AR227" i="3"/>
  <c r="AP227" i="3"/>
  <c r="AW227" i="3"/>
  <c r="AU227" i="3"/>
  <c r="AS227" i="3"/>
  <c r="AQ227" i="3"/>
  <c r="AX227" i="3"/>
  <c r="AV227" i="3"/>
  <c r="AQ86" i="3"/>
  <c r="AX86" i="3"/>
  <c r="AV86" i="3"/>
  <c r="AT86" i="3"/>
  <c r="AW86" i="3"/>
  <c r="AR86" i="3"/>
  <c r="AP86" i="3"/>
  <c r="AS86" i="3"/>
  <c r="AN86" i="3"/>
  <c r="AU86" i="3"/>
  <c r="AO86" i="3"/>
  <c r="AT138" i="3"/>
  <c r="AU138" i="3"/>
  <c r="AV138" i="3"/>
  <c r="AW138" i="3"/>
  <c r="AX138" i="3"/>
  <c r="AP198" i="3"/>
  <c r="AS198" i="3"/>
  <c r="AQ198" i="3"/>
  <c r="AO198" i="3"/>
  <c r="AV198" i="3"/>
  <c r="AX198" i="3"/>
  <c r="AR198" i="3"/>
  <c r="AT198" i="3"/>
  <c r="AW198" i="3"/>
  <c r="AU198" i="3"/>
  <c r="AX214" i="3"/>
  <c r="AR214" i="3"/>
  <c r="AT214" i="3"/>
  <c r="AW214" i="3"/>
  <c r="AU214" i="3"/>
  <c r="AP214" i="3"/>
  <c r="AS214" i="3"/>
  <c r="AQ214" i="3"/>
  <c r="AO214" i="3"/>
  <c r="AV214" i="3"/>
  <c r="AT234" i="3"/>
  <c r="AR234" i="3"/>
  <c r="AP234" i="3"/>
  <c r="AW234" i="3"/>
  <c r="AU234" i="3"/>
  <c r="AS234" i="3"/>
  <c r="AQ234" i="3"/>
  <c r="AX234" i="3"/>
  <c r="AV234" i="3"/>
  <c r="AO57" i="3"/>
  <c r="AR57" i="3"/>
  <c r="AU57" i="3"/>
  <c r="AN57" i="3"/>
  <c r="AQ57" i="3"/>
  <c r="AX57" i="3"/>
  <c r="AW57" i="3"/>
  <c r="AM57" i="3"/>
  <c r="AT57" i="3"/>
  <c r="AS57" i="3"/>
  <c r="AV57" i="3"/>
  <c r="AP57" i="3"/>
  <c r="AX77" i="3"/>
  <c r="AN77" i="3"/>
  <c r="AQ77" i="3"/>
  <c r="AT77" i="3"/>
  <c r="AW77" i="3"/>
  <c r="AM77" i="3"/>
  <c r="AP77" i="3"/>
  <c r="AS77" i="3"/>
  <c r="AV77" i="3"/>
  <c r="AO77" i="3"/>
  <c r="AR77" i="3"/>
  <c r="AU77" i="3"/>
  <c r="AX274" i="3"/>
  <c r="AU274" i="3"/>
  <c r="AV274" i="3"/>
  <c r="AS274" i="3"/>
  <c r="AW274" i="3"/>
  <c r="AT274" i="3"/>
  <c r="AR274" i="3"/>
  <c r="AW250" i="3"/>
  <c r="AX250" i="3"/>
  <c r="AV272" i="3"/>
  <c r="AS272" i="3"/>
  <c r="AT272" i="3"/>
  <c r="AW272" i="3"/>
  <c r="AX272" i="3"/>
  <c r="AU272" i="3"/>
  <c r="AR272" i="3"/>
  <c r="AV160" i="3"/>
  <c r="AU160" i="3"/>
  <c r="AV126" i="3"/>
  <c r="AN185" i="3"/>
  <c r="AW185" i="3"/>
  <c r="AO96" i="3"/>
  <c r="AR96" i="3"/>
  <c r="AU96" i="3"/>
  <c r="AX96" i="3"/>
  <c r="AN96" i="3"/>
  <c r="AQ96" i="3"/>
  <c r="AT96" i="3"/>
  <c r="AW96" i="3"/>
  <c r="AM96" i="3"/>
  <c r="AP96" i="3"/>
  <c r="AS96" i="3"/>
  <c r="AV96" i="3"/>
  <c r="AQ47" i="3"/>
  <c r="AT47" i="3"/>
  <c r="AS47" i="3"/>
  <c r="AV47" i="3"/>
  <c r="AM47" i="3"/>
  <c r="AP47" i="3"/>
  <c r="AO47" i="3"/>
  <c r="AR47" i="3"/>
  <c r="AL47" i="3"/>
  <c r="AK47" i="3"/>
  <c r="AN47" i="3"/>
  <c r="AU47" i="3"/>
  <c r="AX47" i="3"/>
  <c r="AW47" i="3"/>
  <c r="AW75" i="3"/>
  <c r="AX75" i="3"/>
  <c r="AW87" i="3"/>
  <c r="AX87" i="3"/>
  <c r="AT87" i="3"/>
  <c r="AU87" i="3"/>
  <c r="AV87" i="3"/>
  <c r="AX168" i="3"/>
  <c r="AT168" i="3"/>
  <c r="AU168" i="3"/>
  <c r="AW168" i="3"/>
  <c r="AV168" i="3"/>
  <c r="AS168" i="3"/>
  <c r="AW19" i="3"/>
  <c r="AX19" i="3"/>
  <c r="AV19" i="3"/>
  <c r="AQ51" i="3"/>
  <c r="AX51" i="3"/>
  <c r="AN51" i="3"/>
  <c r="AT51" i="3"/>
  <c r="AW51" i="3"/>
  <c r="AP51" i="3"/>
  <c r="AS51" i="3"/>
  <c r="AV51" i="3"/>
  <c r="AU51" i="3"/>
  <c r="AO51" i="3"/>
  <c r="AR51" i="3"/>
  <c r="AV67" i="3"/>
  <c r="AW67" i="3"/>
  <c r="AX67" i="3"/>
  <c r="AW112" i="3"/>
  <c r="AR112" i="3"/>
  <c r="AS112" i="3"/>
  <c r="AV112" i="3"/>
  <c r="AX112" i="3"/>
  <c r="AU112" i="3"/>
  <c r="AT112" i="3"/>
  <c r="AQ112" i="3"/>
  <c r="AR164" i="3"/>
  <c r="AX164" i="3"/>
  <c r="AW164" i="3"/>
  <c r="AN164" i="3"/>
  <c r="AT164" i="3"/>
  <c r="AO164" i="3"/>
  <c r="AP164" i="3"/>
  <c r="AQ164" i="3"/>
  <c r="AV164" i="3"/>
  <c r="AS164" i="3"/>
  <c r="AU164" i="3"/>
  <c r="AR99" i="3"/>
  <c r="AX99" i="3"/>
  <c r="AW99" i="3"/>
  <c r="AT99" i="3"/>
  <c r="AS99" i="3"/>
  <c r="AU99" i="3"/>
  <c r="AV99" i="3"/>
  <c r="AR115" i="3"/>
  <c r="AT115" i="3"/>
  <c r="AW115" i="3"/>
  <c r="AU115" i="3"/>
  <c r="AS115" i="3"/>
  <c r="AQ115" i="3"/>
  <c r="AV115" i="3"/>
  <c r="AX115" i="3"/>
  <c r="AW147" i="3"/>
  <c r="AX147" i="3"/>
  <c r="AV147" i="3"/>
  <c r="AT223" i="3"/>
  <c r="AR223" i="3"/>
  <c r="AU223" i="3"/>
  <c r="AW223" i="3"/>
  <c r="AQ223" i="3"/>
  <c r="AS223" i="3"/>
  <c r="AX223" i="3"/>
  <c r="AV223" i="3"/>
  <c r="AW30" i="3"/>
  <c r="AS30" i="3"/>
  <c r="AU30" i="3"/>
  <c r="AX30" i="3"/>
  <c r="AV30" i="3"/>
  <c r="AT30" i="3"/>
  <c r="AR30" i="3"/>
  <c r="AW98" i="3"/>
  <c r="AX98" i="3"/>
  <c r="AV98" i="3"/>
  <c r="AV114" i="3"/>
  <c r="AX114" i="3"/>
  <c r="AR114" i="3"/>
  <c r="AT114" i="3"/>
  <c r="AU114" i="3"/>
  <c r="AW114" i="3"/>
  <c r="AQ114" i="3"/>
  <c r="AS114" i="3"/>
  <c r="AP170" i="3"/>
  <c r="AW170" i="3"/>
  <c r="AU170" i="3"/>
  <c r="AS170" i="3"/>
  <c r="AQ170" i="3"/>
  <c r="AX170" i="3"/>
  <c r="AV170" i="3"/>
  <c r="AT170" i="3"/>
  <c r="AR170" i="3"/>
  <c r="AP230" i="3"/>
  <c r="AW230" i="3"/>
  <c r="AU230" i="3"/>
  <c r="AS230" i="3"/>
  <c r="AQ230" i="3"/>
  <c r="AX230" i="3"/>
  <c r="AV230" i="3"/>
  <c r="AT230" i="3"/>
  <c r="AR230" i="3"/>
  <c r="AP13" i="3"/>
  <c r="AS13" i="3"/>
  <c r="AV13" i="3"/>
  <c r="AO13" i="3"/>
  <c r="AR13" i="3"/>
  <c r="AX13" i="3"/>
  <c r="AN13" i="3"/>
  <c r="AU13" i="3"/>
  <c r="AT13" i="3"/>
  <c r="AW13" i="3"/>
  <c r="AQ13" i="3"/>
  <c r="AW37" i="3"/>
  <c r="AX37" i="3"/>
  <c r="AI105" i="3"/>
  <c r="AL105" i="3"/>
  <c r="AK105" i="3"/>
  <c r="AJ105" i="3"/>
  <c r="AU105" i="3"/>
  <c r="AX105" i="3"/>
  <c r="AW105" i="3"/>
  <c r="AV105" i="3"/>
  <c r="AQ105" i="3"/>
  <c r="AT105" i="3"/>
  <c r="AS105" i="3"/>
  <c r="AR105" i="3"/>
  <c r="AM105" i="3"/>
  <c r="AP105" i="3"/>
  <c r="AO105" i="3"/>
  <c r="AN105" i="3"/>
  <c r="AQ121" i="3"/>
  <c r="AT121" i="3"/>
  <c r="AW121" i="3"/>
  <c r="AM121" i="3"/>
  <c r="AP121" i="3"/>
  <c r="AS121" i="3"/>
  <c r="AV121" i="3"/>
  <c r="AL121" i="3"/>
  <c r="AO121" i="3"/>
  <c r="AR121" i="3"/>
  <c r="AU121" i="3"/>
  <c r="AX121" i="3"/>
  <c r="AN121" i="3"/>
  <c r="AW137" i="3"/>
  <c r="AX137" i="3"/>
  <c r="AV137" i="3"/>
  <c r="AO165" i="3"/>
  <c r="AQ165" i="3"/>
  <c r="AN165" i="3"/>
  <c r="AR165" i="3"/>
  <c r="AM165" i="3"/>
  <c r="AX165" i="3"/>
  <c r="AT165" i="3"/>
  <c r="AW165" i="3"/>
  <c r="AP165" i="3"/>
  <c r="AL165" i="3"/>
  <c r="AS165" i="3"/>
  <c r="AU165" i="3"/>
  <c r="AV165" i="3"/>
  <c r="AV197" i="3"/>
  <c r="AW197" i="3"/>
  <c r="AX197" i="3"/>
  <c r="AU197" i="3"/>
  <c r="AR264" i="3"/>
  <c r="AT264" i="3"/>
  <c r="AW264" i="3"/>
  <c r="AU264" i="3"/>
  <c r="AS264" i="3"/>
  <c r="AQ264" i="3"/>
  <c r="AV264" i="3"/>
  <c r="AX264" i="3"/>
  <c r="AV273" i="3"/>
  <c r="AS273" i="3"/>
  <c r="AW273" i="3"/>
  <c r="AT273" i="3"/>
  <c r="AU273" i="3"/>
  <c r="AR273" i="3"/>
  <c r="AX273" i="3"/>
  <c r="AX247" i="3"/>
  <c r="AV247" i="3"/>
  <c r="AT247" i="3"/>
  <c r="AR247" i="3"/>
  <c r="AU247" i="3"/>
  <c r="AW247" i="3"/>
  <c r="AS247" i="3"/>
  <c r="AX246" i="3"/>
  <c r="AV246" i="3"/>
  <c r="AT246" i="3"/>
  <c r="AR246" i="3"/>
  <c r="AW246" i="3"/>
  <c r="AU246" i="3"/>
  <c r="AS246" i="3"/>
  <c r="AQ246" i="3"/>
  <c r="AU270" i="3"/>
  <c r="AQ270" i="3"/>
  <c r="AT270" i="3"/>
  <c r="AW270" i="3"/>
  <c r="AX270" i="3"/>
  <c r="AV270" i="3"/>
  <c r="AR270" i="3"/>
  <c r="AS270" i="3"/>
  <c r="AX249" i="3"/>
  <c r="AV249" i="3"/>
  <c r="AW249" i="3"/>
  <c r="AL185" i="3"/>
  <c r="AU185" i="3"/>
  <c r="AK185" i="3"/>
  <c r="AW265" i="3"/>
  <c r="AX265" i="3"/>
  <c r="AR40" i="3"/>
  <c r="AP40" i="3"/>
  <c r="AW40" i="3"/>
  <c r="AU40" i="3"/>
  <c r="AS40" i="3"/>
  <c r="AQ40" i="3"/>
  <c r="AX40" i="3"/>
  <c r="AV40" i="3"/>
  <c r="AT40" i="3"/>
  <c r="AU76" i="3"/>
  <c r="AV76" i="3"/>
  <c r="AW76" i="3"/>
  <c r="AX76" i="3"/>
  <c r="AT124" i="3"/>
  <c r="AU124" i="3"/>
  <c r="AV124" i="3"/>
  <c r="AW124" i="3"/>
  <c r="AX124" i="3"/>
  <c r="AR204" i="3"/>
  <c r="AU204" i="3"/>
  <c r="AX204" i="3"/>
  <c r="AW204" i="3"/>
  <c r="AN204" i="3"/>
  <c r="AQ204" i="3"/>
  <c r="AT204" i="3"/>
  <c r="AS204" i="3"/>
  <c r="AJ204" i="3"/>
  <c r="AM204" i="3"/>
  <c r="AP204" i="3"/>
  <c r="AO204" i="3"/>
  <c r="AV204" i="3"/>
  <c r="AL204" i="3"/>
  <c r="AK204" i="3"/>
  <c r="AW240" i="3"/>
  <c r="AX240" i="3"/>
  <c r="AV240" i="3"/>
  <c r="AX95" i="3"/>
  <c r="AV95" i="3"/>
  <c r="AW95" i="3"/>
  <c r="AW127" i="3"/>
  <c r="AV127" i="3"/>
  <c r="AL127" i="3"/>
  <c r="AS127" i="3"/>
  <c r="AR127" i="3"/>
  <c r="AU127" i="3"/>
  <c r="AX127" i="3"/>
  <c r="AO127" i="3"/>
  <c r="AN127" i="3"/>
  <c r="AQ127" i="3"/>
  <c r="AT127" i="3"/>
  <c r="AK127" i="3"/>
  <c r="AJ127" i="3"/>
  <c r="AM127" i="3"/>
  <c r="AP127" i="3"/>
  <c r="AW143" i="3"/>
  <c r="AT143" i="3"/>
  <c r="AS143" i="3"/>
  <c r="AU143" i="3"/>
  <c r="AV143" i="3"/>
  <c r="AR143" i="3"/>
  <c r="AX143" i="3"/>
  <c r="AU215" i="3"/>
  <c r="AS215" i="3"/>
  <c r="AQ215" i="3"/>
  <c r="AX215" i="3"/>
  <c r="AV215" i="3"/>
  <c r="AT215" i="3"/>
  <c r="AR215" i="3"/>
  <c r="AP215" i="3"/>
  <c r="AW215" i="3"/>
  <c r="AQ239" i="3"/>
  <c r="AX239" i="3"/>
  <c r="AV239" i="3"/>
  <c r="AT239" i="3"/>
  <c r="AR239" i="3"/>
  <c r="AP239" i="3"/>
  <c r="AW239" i="3"/>
  <c r="AU239" i="3"/>
  <c r="AS239" i="3"/>
  <c r="AW166" i="3"/>
  <c r="AX166" i="3"/>
  <c r="AQ101" i="3"/>
  <c r="AX101" i="3"/>
  <c r="AN101" i="3"/>
  <c r="AT101" i="3"/>
  <c r="AW101" i="3"/>
  <c r="AP101" i="3"/>
  <c r="AS101" i="3"/>
  <c r="AV101" i="3"/>
  <c r="AU101" i="3"/>
  <c r="AO101" i="3"/>
  <c r="AR101" i="3"/>
  <c r="AS153" i="3"/>
  <c r="AX153" i="3"/>
  <c r="AV153" i="3"/>
  <c r="AT153" i="3"/>
  <c r="AR153" i="3"/>
  <c r="AU153" i="3"/>
  <c r="AW153" i="3"/>
  <c r="AW177" i="3"/>
  <c r="AU177" i="3"/>
  <c r="AS177" i="3"/>
  <c r="AQ177" i="3"/>
  <c r="AX177" i="3"/>
  <c r="AV177" i="3"/>
  <c r="AT177" i="3"/>
  <c r="AR177" i="3"/>
  <c r="AP177" i="3"/>
  <c r="AQ260" i="3"/>
  <c r="AS260" i="3"/>
  <c r="AV260" i="3"/>
  <c r="AX260" i="3"/>
  <c r="AR260" i="3"/>
  <c r="AT260" i="3"/>
  <c r="AU260" i="3"/>
  <c r="AW260" i="3"/>
  <c r="AW209" i="3"/>
  <c r="AX209" i="3"/>
  <c r="AV209" i="3"/>
  <c r="AW252" i="3"/>
  <c r="AX252" i="3"/>
  <c r="AV252" i="3"/>
  <c r="AT243" i="3"/>
  <c r="AW243" i="3"/>
  <c r="AP243" i="3"/>
  <c r="AS243" i="3"/>
  <c r="AV243" i="3"/>
  <c r="AU243" i="3"/>
  <c r="AO243" i="3"/>
  <c r="AR243" i="3"/>
  <c r="AQ243" i="3"/>
  <c r="AX243" i="3"/>
  <c r="AN243" i="3"/>
  <c r="AV266" i="3"/>
  <c r="AW266" i="3"/>
  <c r="AX266" i="3"/>
  <c r="AU266" i="3"/>
  <c r="AV185" i="3"/>
  <c r="AR185" i="3"/>
  <c r="AT185" i="3"/>
  <c r="AP185" i="3"/>
  <c r="AU27" i="3"/>
  <c r="AS71" i="3"/>
  <c r="AL92" i="3"/>
  <c r="AS180" i="3"/>
  <c r="AV134" i="3"/>
  <c r="E11" i="3"/>
  <c r="AE11" i="3" s="1"/>
  <c r="AV11" i="3" s="1"/>
  <c r="J4" i="3"/>
  <c r="E18" i="6" s="1"/>
  <c r="E19" i="6" s="1"/>
  <c r="E24" i="6" s="1"/>
  <c r="E26" i="6" s="1"/>
  <c r="B4" i="7" s="1"/>
  <c r="AG209" i="3"/>
  <c r="AR209" i="3"/>
  <c r="AQ209" i="3"/>
  <c r="AP209" i="3"/>
  <c r="AS209" i="3"/>
  <c r="AN209" i="3"/>
  <c r="AM209" i="3"/>
  <c r="AL209" i="3"/>
  <c r="AO209" i="3"/>
  <c r="AJ209" i="3"/>
  <c r="AI209" i="3"/>
  <c r="AH209" i="3"/>
  <c r="AK209" i="3"/>
  <c r="AF209" i="3"/>
  <c r="AU209" i="3"/>
  <c r="AT209" i="3"/>
  <c r="AS229" i="3"/>
  <c r="AN229" i="3"/>
  <c r="AM229" i="3"/>
  <c r="AL229" i="3"/>
  <c r="AO229" i="3"/>
  <c r="AJ229" i="3"/>
  <c r="AI229" i="3"/>
  <c r="AH229" i="3"/>
  <c r="AX229" i="3"/>
  <c r="AK229" i="3"/>
  <c r="AF229" i="3"/>
  <c r="AV229" i="3"/>
  <c r="AU229" i="3"/>
  <c r="AT229" i="3"/>
  <c r="AG229" i="3"/>
  <c r="AW229" i="3"/>
  <c r="AR229" i="3"/>
  <c r="AQ229" i="3"/>
  <c r="AP229" i="3"/>
  <c r="AK157" i="3"/>
  <c r="AF157" i="3"/>
  <c r="AV157" i="3"/>
  <c r="AU157" i="3"/>
  <c r="AH157" i="3"/>
  <c r="AG157" i="3"/>
  <c r="AW157" i="3"/>
  <c r="AR157" i="3"/>
  <c r="AQ157" i="3"/>
  <c r="AL157" i="3"/>
  <c r="AS157" i="3"/>
  <c r="AN157" i="3"/>
  <c r="AM157" i="3"/>
  <c r="AP157" i="3"/>
  <c r="AO157" i="3"/>
  <c r="AJ157" i="3"/>
  <c r="AI157" i="3"/>
  <c r="AT157" i="3"/>
  <c r="AX157" i="3"/>
  <c r="AI47" i="3"/>
  <c r="AH47" i="3"/>
  <c r="AJ47" i="3"/>
  <c r="AF47" i="3"/>
  <c r="AG47" i="3"/>
  <c r="AL194" i="3"/>
  <c r="AG194" i="3"/>
  <c r="AW194" i="3"/>
  <c r="AR194" i="3"/>
  <c r="AQ194" i="3"/>
  <c r="AH194" i="3"/>
  <c r="AX194" i="3"/>
  <c r="AS194" i="3"/>
  <c r="AN194" i="3"/>
  <c r="AM194" i="3"/>
  <c r="AT194" i="3"/>
  <c r="AO194" i="3"/>
  <c r="AJ194" i="3"/>
  <c r="AI194" i="3"/>
  <c r="AP194" i="3"/>
  <c r="AK194" i="3"/>
  <c r="AF194" i="3"/>
  <c r="AV194" i="3"/>
  <c r="AU194" i="3"/>
  <c r="AJ75" i="3"/>
  <c r="AI75" i="3"/>
  <c r="AH75" i="3"/>
  <c r="AS75" i="3"/>
  <c r="AF75" i="3"/>
  <c r="AV75" i="3"/>
  <c r="AU75" i="3"/>
  <c r="AT75" i="3"/>
  <c r="AO75" i="3"/>
  <c r="AR75" i="3"/>
  <c r="AQ75" i="3"/>
  <c r="AP75" i="3"/>
  <c r="AK75" i="3"/>
  <c r="AN75" i="3"/>
  <c r="AM75" i="3"/>
  <c r="AL75" i="3"/>
  <c r="AG75" i="3"/>
  <c r="AM43" i="3"/>
  <c r="AL43" i="3"/>
  <c r="AG43" i="3"/>
  <c r="AW43" i="3"/>
  <c r="AR43" i="3"/>
  <c r="AI43" i="3"/>
  <c r="AH43" i="3"/>
  <c r="AX43" i="3"/>
  <c r="AS43" i="3"/>
  <c r="AN43" i="3"/>
  <c r="AU43" i="3"/>
  <c r="AT43" i="3"/>
  <c r="AO43" i="3"/>
  <c r="AJ43" i="3"/>
  <c r="AQ43" i="3"/>
  <c r="AP43" i="3"/>
  <c r="AK43" i="3"/>
  <c r="AF43" i="3"/>
  <c r="AV43" i="3"/>
  <c r="AM27" i="3"/>
  <c r="AI27" i="3"/>
  <c r="AH27" i="3"/>
  <c r="AT27" i="3"/>
  <c r="AO27" i="3"/>
  <c r="AQ27" i="3"/>
  <c r="AP27" i="3"/>
  <c r="AK27" i="3"/>
  <c r="AF27" i="3"/>
  <c r="AL27" i="3"/>
  <c r="AR27" i="3"/>
  <c r="AS27" i="3"/>
  <c r="AN27" i="3"/>
  <c r="AG27" i="3"/>
  <c r="AJ27" i="3"/>
  <c r="AK59" i="3"/>
  <c r="AF59" i="3"/>
  <c r="AV59" i="3"/>
  <c r="AQ59" i="3"/>
  <c r="AM59" i="3"/>
  <c r="AG59" i="3"/>
  <c r="AW59" i="3"/>
  <c r="AR59" i="3"/>
  <c r="AI59" i="3"/>
  <c r="AX59" i="3"/>
  <c r="AS59" i="3"/>
  <c r="AN59" i="3"/>
  <c r="AT59" i="3"/>
  <c r="AP59" i="3"/>
  <c r="AO59" i="3"/>
  <c r="AJ59" i="3"/>
  <c r="AL59" i="3"/>
  <c r="AH59" i="3"/>
  <c r="AU59" i="3"/>
  <c r="AR48" i="3"/>
  <c r="AN48" i="3"/>
  <c r="AM48" i="3"/>
  <c r="AL48" i="3"/>
  <c r="AG48" i="3"/>
  <c r="AW48" i="3"/>
  <c r="AJ48" i="3"/>
  <c r="AI48" i="3"/>
  <c r="AH48" i="3"/>
  <c r="AX48" i="3"/>
  <c r="AF48" i="3"/>
  <c r="AV48" i="3"/>
  <c r="AU48" i="3"/>
  <c r="AT48" i="3"/>
  <c r="AO48" i="3"/>
  <c r="AP48" i="3"/>
  <c r="AQ48" i="3"/>
  <c r="AS48" i="3"/>
  <c r="AK48" i="3"/>
  <c r="AL242" i="3"/>
  <c r="AG242" i="3"/>
  <c r="AW242" i="3"/>
  <c r="AR242" i="3"/>
  <c r="AQ242" i="3"/>
  <c r="AH242" i="3"/>
  <c r="AX242" i="3"/>
  <c r="AS242" i="3"/>
  <c r="AN242" i="3"/>
  <c r="AM242" i="3"/>
  <c r="AT242" i="3"/>
  <c r="AO242" i="3"/>
  <c r="AJ242" i="3"/>
  <c r="AI242" i="3"/>
  <c r="AP242" i="3"/>
  <c r="AK242" i="3"/>
  <c r="AF242" i="3"/>
  <c r="AV242" i="3"/>
  <c r="AU242" i="3"/>
  <c r="AS20" i="3"/>
  <c r="AN20" i="3"/>
  <c r="AM20" i="3"/>
  <c r="AL20" i="3"/>
  <c r="AO20" i="3"/>
  <c r="AJ20" i="3"/>
  <c r="AI20" i="3"/>
  <c r="AH20" i="3"/>
  <c r="AX20" i="3"/>
  <c r="AK20" i="3"/>
  <c r="AF20" i="3"/>
  <c r="AV20" i="3"/>
  <c r="AU20" i="3"/>
  <c r="AT20" i="3"/>
  <c r="AG20" i="3"/>
  <c r="AW20" i="3"/>
  <c r="AR20" i="3"/>
  <c r="AQ20" i="3"/>
  <c r="AP20" i="3"/>
  <c r="AP104" i="3"/>
  <c r="AK104" i="3"/>
  <c r="AF104" i="3"/>
  <c r="AV104" i="3"/>
  <c r="AU104" i="3"/>
  <c r="AL104" i="3"/>
  <c r="AG104" i="3"/>
  <c r="AW104" i="3"/>
  <c r="AR104" i="3"/>
  <c r="AQ104" i="3"/>
  <c r="AH104" i="3"/>
  <c r="AX104" i="3"/>
  <c r="AS104" i="3"/>
  <c r="AN104" i="3"/>
  <c r="AM104" i="3"/>
  <c r="AT104" i="3"/>
  <c r="AO104" i="3"/>
  <c r="AJ104" i="3"/>
  <c r="AI104" i="3"/>
  <c r="AG161" i="3"/>
  <c r="AW161" i="3"/>
  <c r="AU161" i="3"/>
  <c r="AR161" i="3"/>
  <c r="AF161" i="3"/>
  <c r="AS161" i="3"/>
  <c r="AQ161" i="3"/>
  <c r="AJ161" i="3"/>
  <c r="AX161" i="3"/>
  <c r="AO161" i="3"/>
  <c r="AM161" i="3"/>
  <c r="AT161" i="3"/>
  <c r="AP161" i="3"/>
  <c r="AV161" i="3"/>
  <c r="AK161" i="3"/>
  <c r="AI161" i="3"/>
  <c r="AL161" i="3"/>
  <c r="AH161" i="3"/>
  <c r="AN161" i="3"/>
  <c r="AK221" i="3"/>
  <c r="AF221" i="3"/>
  <c r="AV221" i="3"/>
  <c r="AU221" i="3"/>
  <c r="AT221" i="3"/>
  <c r="AG221" i="3"/>
  <c r="AW221" i="3"/>
  <c r="AR221" i="3"/>
  <c r="AQ221" i="3"/>
  <c r="AP221" i="3"/>
  <c r="AS221" i="3"/>
  <c r="AN221" i="3"/>
  <c r="AM221" i="3"/>
  <c r="AL221" i="3"/>
  <c r="AO221" i="3"/>
  <c r="AJ221" i="3"/>
  <c r="AI221" i="3"/>
  <c r="AH221" i="3"/>
  <c r="AX221" i="3"/>
  <c r="AN16" i="3"/>
  <c r="AM16" i="3"/>
  <c r="AL16" i="3"/>
  <c r="AO16" i="3"/>
  <c r="AJ16" i="3"/>
  <c r="AI16" i="3"/>
  <c r="AH16" i="3"/>
  <c r="AK16" i="3"/>
  <c r="AF16" i="3"/>
  <c r="AG16" i="3"/>
  <c r="AR16" i="3"/>
  <c r="AQ16" i="3"/>
  <c r="AP16" i="3"/>
  <c r="AR36" i="3"/>
  <c r="AQ36" i="3"/>
  <c r="AP36" i="3"/>
  <c r="AK36" i="3"/>
  <c r="AN36" i="3"/>
  <c r="AM36" i="3"/>
  <c r="AL36" i="3"/>
  <c r="AG36" i="3"/>
  <c r="AW36" i="3"/>
  <c r="AJ36" i="3"/>
  <c r="AI36" i="3"/>
  <c r="AH36" i="3"/>
  <c r="AX36" i="3"/>
  <c r="AS36" i="3"/>
  <c r="AF36" i="3"/>
  <c r="AV36" i="3"/>
  <c r="AU36" i="3"/>
  <c r="AT36" i="3"/>
  <c r="AO36" i="3"/>
  <c r="AJ56" i="3"/>
  <c r="AI56" i="3"/>
  <c r="AH56" i="3"/>
  <c r="AF56" i="3"/>
  <c r="AO56" i="3"/>
  <c r="AR56" i="3"/>
  <c r="AQ56" i="3"/>
  <c r="AP56" i="3"/>
  <c r="AK56" i="3"/>
  <c r="AN56" i="3"/>
  <c r="AM56" i="3"/>
  <c r="AL56" i="3"/>
  <c r="AG56" i="3"/>
  <c r="AK72" i="3"/>
  <c r="AF72" i="3"/>
  <c r="AV72" i="3"/>
  <c r="AU72" i="3"/>
  <c r="AT72" i="3"/>
  <c r="AG72" i="3"/>
  <c r="AW72" i="3"/>
  <c r="AR72" i="3"/>
  <c r="AQ72" i="3"/>
  <c r="AP72" i="3"/>
  <c r="AS72" i="3"/>
  <c r="AN72" i="3"/>
  <c r="AM72" i="3"/>
  <c r="AL72" i="3"/>
  <c r="AO72" i="3"/>
  <c r="AJ72" i="3"/>
  <c r="AI72" i="3"/>
  <c r="AH72" i="3"/>
  <c r="AX72" i="3"/>
  <c r="AT100" i="3"/>
  <c r="AO100" i="3"/>
  <c r="AJ100" i="3"/>
  <c r="AI100" i="3"/>
  <c r="AP100" i="3"/>
  <c r="AK100" i="3"/>
  <c r="AF100" i="3"/>
  <c r="AV100" i="3"/>
  <c r="AU100" i="3"/>
  <c r="AL100" i="3"/>
  <c r="AG100" i="3"/>
  <c r="AW100" i="3"/>
  <c r="AR100" i="3"/>
  <c r="AQ100" i="3"/>
  <c r="AH100" i="3"/>
  <c r="AX100" i="3"/>
  <c r="AS100" i="3"/>
  <c r="AN100" i="3"/>
  <c r="AM100" i="3"/>
  <c r="AP120" i="3"/>
  <c r="AK120" i="3"/>
  <c r="AF120" i="3"/>
  <c r="AL120" i="3"/>
  <c r="AG120" i="3"/>
  <c r="AH120" i="3"/>
  <c r="AN120" i="3"/>
  <c r="AM120" i="3"/>
  <c r="AO120" i="3"/>
  <c r="AJ120" i="3"/>
  <c r="AI120" i="3"/>
  <c r="AP136" i="3"/>
  <c r="AK136" i="3"/>
  <c r="AF136" i="3"/>
  <c r="AV136" i="3"/>
  <c r="AU136" i="3"/>
  <c r="AL136" i="3"/>
  <c r="AG136" i="3"/>
  <c r="AW136" i="3"/>
  <c r="AR136" i="3"/>
  <c r="AQ136" i="3"/>
  <c r="AH136" i="3"/>
  <c r="AX136" i="3"/>
  <c r="AS136" i="3"/>
  <c r="AN136" i="3"/>
  <c r="AM136" i="3"/>
  <c r="AT136" i="3"/>
  <c r="AO136" i="3"/>
  <c r="AJ136" i="3"/>
  <c r="AI136" i="3"/>
  <c r="AP152" i="3"/>
  <c r="AK152" i="3"/>
  <c r="AF152" i="3"/>
  <c r="AV152" i="3"/>
  <c r="AU152" i="3"/>
  <c r="AL152" i="3"/>
  <c r="AG152" i="3"/>
  <c r="AW152" i="3"/>
  <c r="AR152" i="3"/>
  <c r="AQ152" i="3"/>
  <c r="AH152" i="3"/>
  <c r="AX152" i="3"/>
  <c r="AS152" i="3"/>
  <c r="AN152" i="3"/>
  <c r="AM152" i="3"/>
  <c r="AT152" i="3"/>
  <c r="AO152" i="3"/>
  <c r="AJ152" i="3"/>
  <c r="AI152" i="3"/>
  <c r="AF172" i="3"/>
  <c r="AV172" i="3"/>
  <c r="AU172" i="3"/>
  <c r="AT172" i="3"/>
  <c r="AO172" i="3"/>
  <c r="AR172" i="3"/>
  <c r="AQ172" i="3"/>
  <c r="AP172" i="3"/>
  <c r="AK172" i="3"/>
  <c r="AN172" i="3"/>
  <c r="AM172" i="3"/>
  <c r="AL172" i="3"/>
  <c r="AG172" i="3"/>
  <c r="AW172" i="3"/>
  <c r="AJ172" i="3"/>
  <c r="AI172" i="3"/>
  <c r="AH172" i="3"/>
  <c r="AX172" i="3"/>
  <c r="AS172" i="3"/>
  <c r="AN196" i="3"/>
  <c r="AM196" i="3"/>
  <c r="AL196" i="3"/>
  <c r="AG196" i="3"/>
  <c r="AW196" i="3"/>
  <c r="AJ196" i="3"/>
  <c r="AI196" i="3"/>
  <c r="AH196" i="3"/>
  <c r="AX196" i="3"/>
  <c r="AS196" i="3"/>
  <c r="AF196" i="3"/>
  <c r="AV196" i="3"/>
  <c r="AU196" i="3"/>
  <c r="AT196" i="3"/>
  <c r="AO196" i="3"/>
  <c r="AR196" i="3"/>
  <c r="AQ196" i="3"/>
  <c r="AP196" i="3"/>
  <c r="AK196" i="3"/>
  <c r="AF220" i="3"/>
  <c r="AV220" i="3"/>
  <c r="AU220" i="3"/>
  <c r="AT220" i="3"/>
  <c r="AO220" i="3"/>
  <c r="AR220" i="3"/>
  <c r="AQ220" i="3"/>
  <c r="AP220" i="3"/>
  <c r="AK220" i="3"/>
  <c r="AN220" i="3"/>
  <c r="AM220" i="3"/>
  <c r="AL220" i="3"/>
  <c r="AG220" i="3"/>
  <c r="AW220" i="3"/>
  <c r="AJ220" i="3"/>
  <c r="AI220" i="3"/>
  <c r="AH220" i="3"/>
  <c r="AX220" i="3"/>
  <c r="AS220" i="3"/>
  <c r="AF236" i="3"/>
  <c r="AO236" i="3"/>
  <c r="AK236" i="3"/>
  <c r="AN236" i="3"/>
  <c r="AM236" i="3"/>
  <c r="AL236" i="3"/>
  <c r="AG236" i="3"/>
  <c r="AJ236" i="3"/>
  <c r="AI236" i="3"/>
  <c r="AH236" i="3"/>
  <c r="AS83" i="3"/>
  <c r="AN83" i="3"/>
  <c r="AM83" i="3"/>
  <c r="AL83" i="3"/>
  <c r="AO83" i="3"/>
  <c r="AJ83" i="3"/>
  <c r="AI83" i="3"/>
  <c r="AH83" i="3"/>
  <c r="AK83" i="3"/>
  <c r="AF83" i="3"/>
  <c r="AG83" i="3"/>
  <c r="AR83" i="3"/>
  <c r="AQ83" i="3"/>
  <c r="AP83" i="3"/>
  <c r="AK107" i="3"/>
  <c r="AF107" i="3"/>
  <c r="AV107" i="3"/>
  <c r="AU107" i="3"/>
  <c r="AT107" i="3"/>
  <c r="AG107" i="3"/>
  <c r="AW107" i="3"/>
  <c r="AR107" i="3"/>
  <c r="AQ107" i="3"/>
  <c r="AP107" i="3"/>
  <c r="AS107" i="3"/>
  <c r="AN107" i="3"/>
  <c r="AM107" i="3"/>
  <c r="AL107" i="3"/>
  <c r="AO107" i="3"/>
  <c r="AJ107" i="3"/>
  <c r="AI107" i="3"/>
  <c r="AH107" i="3"/>
  <c r="AX107" i="3"/>
  <c r="AK123" i="3"/>
  <c r="AF123" i="3"/>
  <c r="AG123" i="3"/>
  <c r="AR123" i="3"/>
  <c r="AQ123" i="3"/>
  <c r="AP123" i="3"/>
  <c r="AN123" i="3"/>
  <c r="AM123" i="3"/>
  <c r="AL123" i="3"/>
  <c r="AO123" i="3"/>
  <c r="AJ123" i="3"/>
  <c r="AI123" i="3"/>
  <c r="AH123" i="3"/>
  <c r="AK139" i="3"/>
  <c r="AF139" i="3"/>
  <c r="AV139" i="3"/>
  <c r="AU139" i="3"/>
  <c r="AT139" i="3"/>
  <c r="AG139" i="3"/>
  <c r="AW139" i="3"/>
  <c r="AR139" i="3"/>
  <c r="AQ139" i="3"/>
  <c r="AP139" i="3"/>
  <c r="AS139" i="3"/>
  <c r="AN139" i="3"/>
  <c r="AM139" i="3"/>
  <c r="AL139" i="3"/>
  <c r="AO139" i="3"/>
  <c r="AJ139" i="3"/>
  <c r="AI139" i="3"/>
  <c r="AH139" i="3"/>
  <c r="AX139" i="3"/>
  <c r="AI159" i="3"/>
  <c r="AH159" i="3"/>
  <c r="AS159" i="3"/>
  <c r="AF159" i="3"/>
  <c r="AU159" i="3"/>
  <c r="AT159" i="3"/>
  <c r="AO159" i="3"/>
  <c r="AJ159" i="3"/>
  <c r="AQ159" i="3"/>
  <c r="AP159" i="3"/>
  <c r="AK159" i="3"/>
  <c r="AN159" i="3"/>
  <c r="AR159" i="3"/>
  <c r="AM159" i="3"/>
  <c r="AL159" i="3"/>
  <c r="AG159" i="3"/>
  <c r="AV159" i="3"/>
  <c r="AQ175" i="3"/>
  <c r="AI191" i="3"/>
  <c r="AH191" i="3"/>
  <c r="AN191" i="3"/>
  <c r="AO191" i="3"/>
  <c r="AJ191" i="3"/>
  <c r="AQ191" i="3"/>
  <c r="AP191" i="3"/>
  <c r="AK191" i="3"/>
  <c r="AF191" i="3"/>
  <c r="AM191" i="3"/>
  <c r="AL191" i="3"/>
  <c r="AG191" i="3"/>
  <c r="AR191" i="3"/>
  <c r="AU211" i="3"/>
  <c r="AT211" i="3"/>
  <c r="AO211" i="3"/>
  <c r="AJ211" i="3"/>
  <c r="AQ211" i="3"/>
  <c r="AP211" i="3"/>
  <c r="AK211" i="3"/>
  <c r="AF211" i="3"/>
  <c r="AV211" i="3"/>
  <c r="AM211" i="3"/>
  <c r="AL211" i="3"/>
  <c r="AG211" i="3"/>
  <c r="AW211" i="3"/>
  <c r="AR211" i="3"/>
  <c r="AI211" i="3"/>
  <c r="AH211" i="3"/>
  <c r="AX211" i="3"/>
  <c r="AS211" i="3"/>
  <c r="AN211" i="3"/>
  <c r="AM235" i="3"/>
  <c r="AL235" i="3"/>
  <c r="AG235" i="3"/>
  <c r="AW235" i="3"/>
  <c r="AR235" i="3"/>
  <c r="AI235" i="3"/>
  <c r="AH235" i="3"/>
  <c r="AX235" i="3"/>
  <c r="AS235" i="3"/>
  <c r="AN235" i="3"/>
  <c r="AU235" i="3"/>
  <c r="AT235" i="3"/>
  <c r="AO235" i="3"/>
  <c r="AJ235" i="3"/>
  <c r="AQ235" i="3"/>
  <c r="AP235" i="3"/>
  <c r="AK235" i="3"/>
  <c r="AF235" i="3"/>
  <c r="AV235" i="3"/>
  <c r="AT22" i="3"/>
  <c r="AP22" i="3"/>
  <c r="AK22" i="3"/>
  <c r="AF22" i="3"/>
  <c r="AV22" i="3"/>
  <c r="AU22" i="3"/>
  <c r="AL22" i="3"/>
  <c r="AG22" i="3"/>
  <c r="AW22" i="3"/>
  <c r="AO22" i="3"/>
  <c r="AR22" i="3"/>
  <c r="AX22" i="3"/>
  <c r="AN22" i="3"/>
  <c r="AQ22" i="3"/>
  <c r="AH22" i="3"/>
  <c r="AJ22" i="3"/>
  <c r="AM22" i="3"/>
  <c r="AS22" i="3"/>
  <c r="AI22" i="3"/>
  <c r="AH38" i="3"/>
  <c r="AS38" i="3"/>
  <c r="AN38" i="3"/>
  <c r="AM38" i="3"/>
  <c r="AT38" i="3"/>
  <c r="AO38" i="3"/>
  <c r="AJ38" i="3"/>
  <c r="AI38" i="3"/>
  <c r="AP38" i="3"/>
  <c r="AK38" i="3"/>
  <c r="AF38" i="3"/>
  <c r="AV38" i="3"/>
  <c r="AU38" i="3"/>
  <c r="AL38" i="3"/>
  <c r="AG38" i="3"/>
  <c r="AR38" i="3"/>
  <c r="AQ38" i="3"/>
  <c r="AH54" i="3"/>
  <c r="AN54" i="3"/>
  <c r="AM54" i="3"/>
  <c r="AO54" i="3"/>
  <c r="AJ54" i="3"/>
  <c r="AI54" i="3"/>
  <c r="AP54" i="3"/>
  <c r="AK54" i="3"/>
  <c r="AF54" i="3"/>
  <c r="AL54" i="3"/>
  <c r="AG54" i="3"/>
  <c r="AQ54" i="3"/>
  <c r="AO74" i="3"/>
  <c r="AJ74" i="3"/>
  <c r="AP74" i="3"/>
  <c r="AK74" i="3"/>
  <c r="AF74" i="3"/>
  <c r="AM74" i="3"/>
  <c r="AL74" i="3"/>
  <c r="AG74" i="3"/>
  <c r="AI74" i="3"/>
  <c r="AH74" i="3"/>
  <c r="AN74" i="3"/>
  <c r="AR90" i="3"/>
  <c r="AQ90" i="3"/>
  <c r="AP90" i="3"/>
  <c r="AK90" i="3"/>
  <c r="AN90" i="3"/>
  <c r="AM90" i="3"/>
  <c r="AL90" i="3"/>
  <c r="AG90" i="3"/>
  <c r="AW90" i="3"/>
  <c r="AJ90" i="3"/>
  <c r="AI90" i="3"/>
  <c r="AH90" i="3"/>
  <c r="AX90" i="3"/>
  <c r="AS90" i="3"/>
  <c r="AF90" i="3"/>
  <c r="AV90" i="3"/>
  <c r="AU90" i="3"/>
  <c r="AT90" i="3"/>
  <c r="AO90" i="3"/>
  <c r="AG106" i="3"/>
  <c r="AI106" i="3"/>
  <c r="AH106" i="3"/>
  <c r="AF106" i="3"/>
  <c r="AR122" i="3"/>
  <c r="AQ122" i="3"/>
  <c r="AP122" i="3"/>
  <c r="AK122" i="3"/>
  <c r="AN122" i="3"/>
  <c r="AM122" i="3"/>
  <c r="AL122" i="3"/>
  <c r="AG122" i="3"/>
  <c r="AW122" i="3"/>
  <c r="AJ122" i="3"/>
  <c r="AI122" i="3"/>
  <c r="AH122" i="3"/>
  <c r="AX122" i="3"/>
  <c r="AS122" i="3"/>
  <c r="AF122" i="3"/>
  <c r="AV122" i="3"/>
  <c r="AU122" i="3"/>
  <c r="AT122" i="3"/>
  <c r="AO122" i="3"/>
  <c r="AG142" i="3"/>
  <c r="AJ142" i="3"/>
  <c r="AI142" i="3"/>
  <c r="AH142" i="3"/>
  <c r="AF142" i="3"/>
  <c r="AL162" i="3"/>
  <c r="AF162" i="3"/>
  <c r="AV162" i="3"/>
  <c r="AO162" i="3"/>
  <c r="AK162" i="3"/>
  <c r="AH162" i="3"/>
  <c r="AX162" i="3"/>
  <c r="AR162" i="3"/>
  <c r="AG162" i="3"/>
  <c r="AU162" i="3"/>
  <c r="AT162" i="3"/>
  <c r="AN162" i="3"/>
  <c r="AQ162" i="3"/>
  <c r="AM162" i="3"/>
  <c r="AP162" i="3"/>
  <c r="AJ162" i="3"/>
  <c r="AI162" i="3"/>
  <c r="AW162" i="3"/>
  <c r="AS162" i="3"/>
  <c r="AL178" i="3"/>
  <c r="AG178" i="3"/>
  <c r="AR178" i="3"/>
  <c r="AQ178" i="3"/>
  <c r="AH178" i="3"/>
  <c r="AN178" i="3"/>
  <c r="AM178" i="3"/>
  <c r="AO178" i="3"/>
  <c r="AJ178" i="3"/>
  <c r="AI178" i="3"/>
  <c r="AP178" i="3"/>
  <c r="AK178" i="3"/>
  <c r="AF178" i="3"/>
  <c r="AT202" i="3"/>
  <c r="AO202" i="3"/>
  <c r="AJ202" i="3"/>
  <c r="AI202" i="3"/>
  <c r="AP202" i="3"/>
  <c r="AK202" i="3"/>
  <c r="AF202" i="3"/>
  <c r="AV202" i="3"/>
  <c r="AU202" i="3"/>
  <c r="AL202" i="3"/>
  <c r="AG202" i="3"/>
  <c r="AW202" i="3"/>
  <c r="AR202" i="3"/>
  <c r="AQ202" i="3"/>
  <c r="AH202" i="3"/>
  <c r="AX202" i="3"/>
  <c r="AS202" i="3"/>
  <c r="AN202" i="3"/>
  <c r="AM202" i="3"/>
  <c r="AJ218" i="3"/>
  <c r="AI218" i="3"/>
  <c r="AK218" i="3"/>
  <c r="AF218" i="3"/>
  <c r="AG218" i="3"/>
  <c r="AH218" i="3"/>
  <c r="AP238" i="3"/>
  <c r="AK238" i="3"/>
  <c r="AF238" i="3"/>
  <c r="AV238" i="3"/>
  <c r="AU238" i="3"/>
  <c r="AL238" i="3"/>
  <c r="AG238" i="3"/>
  <c r="AW238" i="3"/>
  <c r="AR238" i="3"/>
  <c r="AQ238" i="3"/>
  <c r="AH238" i="3"/>
  <c r="AX238" i="3"/>
  <c r="AS238" i="3"/>
  <c r="AN238" i="3"/>
  <c r="AM238" i="3"/>
  <c r="AT238" i="3"/>
  <c r="AO238" i="3"/>
  <c r="AJ238" i="3"/>
  <c r="AI238" i="3"/>
  <c r="AK29" i="3"/>
  <c r="AF29" i="3"/>
  <c r="AV29" i="3"/>
  <c r="AU29" i="3"/>
  <c r="AT29" i="3"/>
  <c r="AG29" i="3"/>
  <c r="AW29" i="3"/>
  <c r="AR29" i="3"/>
  <c r="AQ29" i="3"/>
  <c r="AP29" i="3"/>
  <c r="AS29" i="3"/>
  <c r="AN29" i="3"/>
  <c r="AM29" i="3"/>
  <c r="AL29" i="3"/>
  <c r="AO29" i="3"/>
  <c r="AJ29" i="3"/>
  <c r="AI29" i="3"/>
  <c r="AH29" i="3"/>
  <c r="AX29" i="3"/>
  <c r="AK45" i="3"/>
  <c r="AF45" i="3"/>
  <c r="AU45" i="3"/>
  <c r="AT45" i="3"/>
  <c r="AG45" i="3"/>
  <c r="AR45" i="3"/>
  <c r="AQ45" i="3"/>
  <c r="AP45" i="3"/>
  <c r="AS45" i="3"/>
  <c r="AN45" i="3"/>
  <c r="AM45" i="3"/>
  <c r="AL45" i="3"/>
  <c r="AO45" i="3"/>
  <c r="AJ45" i="3"/>
  <c r="AI45" i="3"/>
  <c r="AH45" i="3"/>
  <c r="AI61" i="3"/>
  <c r="AR61" i="3"/>
  <c r="AQ61" i="3"/>
  <c r="AP61" i="3"/>
  <c r="AN61" i="3"/>
  <c r="AJ61" i="3"/>
  <c r="AM61" i="3"/>
  <c r="AK61" i="3"/>
  <c r="AL61" i="3"/>
  <c r="AO61" i="3"/>
  <c r="AH61" i="3"/>
  <c r="AF61" i="3"/>
  <c r="AG61" i="3"/>
  <c r="AI81" i="3"/>
  <c r="AH81" i="3"/>
  <c r="AS81" i="3"/>
  <c r="AN81" i="3"/>
  <c r="AU81" i="3"/>
  <c r="AT81" i="3"/>
  <c r="AO81" i="3"/>
  <c r="AJ81" i="3"/>
  <c r="AQ81" i="3"/>
  <c r="AP81" i="3"/>
  <c r="AK81" i="3"/>
  <c r="AF81" i="3"/>
  <c r="AM81" i="3"/>
  <c r="AL81" i="3"/>
  <c r="AG81" i="3"/>
  <c r="AR81" i="3"/>
  <c r="AI97" i="3"/>
  <c r="AH97" i="3"/>
  <c r="AX97" i="3"/>
  <c r="AS97" i="3"/>
  <c r="AN97" i="3"/>
  <c r="AU97" i="3"/>
  <c r="AT97" i="3"/>
  <c r="AO97" i="3"/>
  <c r="AJ97" i="3"/>
  <c r="AQ97" i="3"/>
  <c r="AP97" i="3"/>
  <c r="AK97" i="3"/>
  <c r="AF97" i="3"/>
  <c r="AV97" i="3"/>
  <c r="AM97" i="3"/>
  <c r="AL97" i="3"/>
  <c r="AG97" i="3"/>
  <c r="AW97" i="3"/>
  <c r="AR97" i="3"/>
  <c r="AI113" i="3"/>
  <c r="AH113" i="3"/>
  <c r="AK113" i="3"/>
  <c r="AN113" i="3"/>
  <c r="AO113" i="3"/>
  <c r="AP113" i="3"/>
  <c r="AJ113" i="3"/>
  <c r="AM113" i="3"/>
  <c r="AL113" i="3"/>
  <c r="AF113" i="3"/>
  <c r="AG113" i="3"/>
  <c r="AI129" i="3"/>
  <c r="AH129" i="3"/>
  <c r="AS129" i="3"/>
  <c r="AN129" i="3"/>
  <c r="AU129" i="3"/>
  <c r="AT129" i="3"/>
  <c r="AO129" i="3"/>
  <c r="AJ129" i="3"/>
  <c r="AQ129" i="3"/>
  <c r="AP129" i="3"/>
  <c r="AK129" i="3"/>
  <c r="AF129" i="3"/>
  <c r="AV129" i="3"/>
  <c r="AM129" i="3"/>
  <c r="AL129" i="3"/>
  <c r="AG129" i="3"/>
  <c r="AW129" i="3"/>
  <c r="AR129" i="3"/>
  <c r="AI145" i="3"/>
  <c r="AH145" i="3"/>
  <c r="AX145" i="3"/>
  <c r="AS145" i="3"/>
  <c r="AN145" i="3"/>
  <c r="AU145" i="3"/>
  <c r="AT145" i="3"/>
  <c r="AO145" i="3"/>
  <c r="AJ145" i="3"/>
  <c r="AQ145" i="3"/>
  <c r="AP145" i="3"/>
  <c r="AK145" i="3"/>
  <c r="AF145" i="3"/>
  <c r="AV145" i="3"/>
  <c r="AM145" i="3"/>
  <c r="AL145" i="3"/>
  <c r="AG145" i="3"/>
  <c r="AW145" i="3"/>
  <c r="AR145" i="3"/>
  <c r="AK165" i="3"/>
  <c r="AI165" i="3"/>
  <c r="AH165" i="3"/>
  <c r="AJ165" i="3"/>
  <c r="AG165" i="3"/>
  <c r="AF165" i="3"/>
  <c r="AS181" i="3"/>
  <c r="AN181" i="3"/>
  <c r="AM181" i="3"/>
  <c r="AL181" i="3"/>
  <c r="AO181" i="3"/>
  <c r="AJ181" i="3"/>
  <c r="AI181" i="3"/>
  <c r="AH181" i="3"/>
  <c r="AX181" i="3"/>
  <c r="AK181" i="3"/>
  <c r="AF181" i="3"/>
  <c r="AV181" i="3"/>
  <c r="AU181" i="3"/>
  <c r="AT181" i="3"/>
  <c r="AG181" i="3"/>
  <c r="AW181" i="3"/>
  <c r="AR181" i="3"/>
  <c r="AQ181" i="3"/>
  <c r="AP181" i="3"/>
  <c r="AS197" i="3"/>
  <c r="AN197" i="3"/>
  <c r="AM197" i="3"/>
  <c r="AL197" i="3"/>
  <c r="AO197" i="3"/>
  <c r="AJ197" i="3"/>
  <c r="AI197" i="3"/>
  <c r="AH197" i="3"/>
  <c r="AK197" i="3"/>
  <c r="AF197" i="3"/>
  <c r="AT197" i="3"/>
  <c r="AG197" i="3"/>
  <c r="AR197" i="3"/>
  <c r="AQ197" i="3"/>
  <c r="AP197" i="3"/>
  <c r="AS213" i="3"/>
  <c r="AN213" i="3"/>
  <c r="AM213" i="3"/>
  <c r="AL213" i="3"/>
  <c r="AO213" i="3"/>
  <c r="AJ213" i="3"/>
  <c r="AI213" i="3"/>
  <c r="AH213" i="3"/>
  <c r="AX213" i="3"/>
  <c r="AK213" i="3"/>
  <c r="AF213" i="3"/>
  <c r="AV213" i="3"/>
  <c r="AU213" i="3"/>
  <c r="AT213" i="3"/>
  <c r="AG213" i="3"/>
  <c r="AW213" i="3"/>
  <c r="AR213" i="3"/>
  <c r="AQ213" i="3"/>
  <c r="AP213" i="3"/>
  <c r="AK237" i="3"/>
  <c r="AF237" i="3"/>
  <c r="AV237" i="3"/>
  <c r="AU237" i="3"/>
  <c r="AT237" i="3"/>
  <c r="AG237" i="3"/>
  <c r="AW237" i="3"/>
  <c r="AR237" i="3"/>
  <c r="AQ237" i="3"/>
  <c r="AP237" i="3"/>
  <c r="AS237" i="3"/>
  <c r="AN237" i="3"/>
  <c r="AM237" i="3"/>
  <c r="AL237" i="3"/>
  <c r="AO237" i="3"/>
  <c r="AJ237" i="3"/>
  <c r="AI237" i="3"/>
  <c r="AH237" i="3"/>
  <c r="AX237" i="3"/>
  <c r="AG219" i="3"/>
  <c r="AI219" i="3"/>
  <c r="AH219" i="3"/>
  <c r="AJ219" i="3"/>
  <c r="AK219" i="3"/>
  <c r="AF219" i="3"/>
  <c r="AF274" i="3"/>
  <c r="AK274" i="3"/>
  <c r="AO274" i="3"/>
  <c r="AG274" i="3"/>
  <c r="AL274" i="3"/>
  <c r="AP274" i="3"/>
  <c r="AH274" i="3"/>
  <c r="AQ274" i="3"/>
  <c r="AI274" i="3"/>
  <c r="AM274" i="3"/>
  <c r="AJ274" i="3"/>
  <c r="AN274" i="3"/>
  <c r="AI262" i="3"/>
  <c r="AH262" i="3"/>
  <c r="AX262" i="3"/>
  <c r="AS262" i="3"/>
  <c r="AN262" i="3"/>
  <c r="AU262" i="3"/>
  <c r="AT262" i="3"/>
  <c r="AO262" i="3"/>
  <c r="AJ262" i="3"/>
  <c r="AQ262" i="3"/>
  <c r="AP262" i="3"/>
  <c r="AK262" i="3"/>
  <c r="AF262" i="3"/>
  <c r="AV262" i="3"/>
  <c r="AM262" i="3"/>
  <c r="AL262" i="3"/>
  <c r="AG262" i="3"/>
  <c r="AW262" i="3"/>
  <c r="AR262" i="3"/>
  <c r="AH280" i="3"/>
  <c r="AI280" i="3"/>
  <c r="AM280" i="3"/>
  <c r="AQ280" i="3"/>
  <c r="AU280" i="3"/>
  <c r="AJ280" i="3"/>
  <c r="AN280" i="3"/>
  <c r="AR280" i="3"/>
  <c r="AV280" i="3"/>
  <c r="AF280" i="3"/>
  <c r="AO280" i="3"/>
  <c r="AS280" i="3"/>
  <c r="AW280" i="3"/>
  <c r="AG280" i="3"/>
  <c r="AK280" i="3"/>
  <c r="AP280" i="3"/>
  <c r="AT280" i="3"/>
  <c r="AX280" i="3"/>
  <c r="AL280" i="3"/>
  <c r="AJ248" i="3"/>
  <c r="AI248" i="3"/>
  <c r="AH248" i="3"/>
  <c r="AX248" i="3"/>
  <c r="AS248" i="3"/>
  <c r="AF248" i="3"/>
  <c r="AV248" i="3"/>
  <c r="AU248" i="3"/>
  <c r="AT248" i="3"/>
  <c r="AO248" i="3"/>
  <c r="AR248" i="3"/>
  <c r="AQ248" i="3"/>
  <c r="AP248" i="3"/>
  <c r="AK248" i="3"/>
  <c r="AN248" i="3"/>
  <c r="AM248" i="3"/>
  <c r="AL248" i="3"/>
  <c r="AG248" i="3"/>
  <c r="AW248" i="3"/>
  <c r="AF281" i="3"/>
  <c r="AG281" i="3"/>
  <c r="AM251" i="3"/>
  <c r="AL251" i="3"/>
  <c r="AG251" i="3"/>
  <c r="AW251" i="3"/>
  <c r="AR251" i="3"/>
  <c r="AI251" i="3"/>
  <c r="AH251" i="3"/>
  <c r="AX251" i="3"/>
  <c r="AS251" i="3"/>
  <c r="AN251" i="3"/>
  <c r="AU251" i="3"/>
  <c r="AT251" i="3"/>
  <c r="AO251" i="3"/>
  <c r="AJ251" i="3"/>
  <c r="AQ251" i="3"/>
  <c r="AP251" i="3"/>
  <c r="AK251" i="3"/>
  <c r="AF251" i="3"/>
  <c r="AV251" i="3"/>
  <c r="AT250" i="3"/>
  <c r="AO250" i="3"/>
  <c r="AJ250" i="3"/>
  <c r="AI250" i="3"/>
  <c r="AP250" i="3"/>
  <c r="AK250" i="3"/>
  <c r="AF250" i="3"/>
  <c r="AV250" i="3"/>
  <c r="AU250" i="3"/>
  <c r="AL250" i="3"/>
  <c r="AG250" i="3"/>
  <c r="AR250" i="3"/>
  <c r="AQ250" i="3"/>
  <c r="AH250" i="3"/>
  <c r="AS250" i="3"/>
  <c r="AN250" i="3"/>
  <c r="AM250" i="3"/>
  <c r="AG275" i="3"/>
  <c r="AX275" i="3"/>
  <c r="AH275" i="3"/>
  <c r="AL275" i="3"/>
  <c r="AP275" i="3"/>
  <c r="AT275" i="3"/>
  <c r="AI275" i="3"/>
  <c r="AM275" i="3"/>
  <c r="AQ275" i="3"/>
  <c r="AU275" i="3"/>
  <c r="AN275" i="3"/>
  <c r="AR275" i="3"/>
  <c r="AV275" i="3"/>
  <c r="AF275" i="3"/>
  <c r="AJ275" i="3"/>
  <c r="AK275" i="3"/>
  <c r="AO275" i="3"/>
  <c r="AS275" i="3"/>
  <c r="AW275" i="3"/>
  <c r="AS245" i="3"/>
  <c r="AN245" i="3"/>
  <c r="AM245" i="3"/>
  <c r="AL245" i="3"/>
  <c r="AO245" i="3"/>
  <c r="AJ245" i="3"/>
  <c r="AI245" i="3"/>
  <c r="AH245" i="3"/>
  <c r="AX245" i="3"/>
  <c r="AK245" i="3"/>
  <c r="AF245" i="3"/>
  <c r="AV245" i="3"/>
  <c r="AU245" i="3"/>
  <c r="AT245" i="3"/>
  <c r="AG245" i="3"/>
  <c r="AW245" i="3"/>
  <c r="AR245" i="3"/>
  <c r="AQ245" i="3"/>
  <c r="AP245" i="3"/>
  <c r="AJ269" i="3"/>
  <c r="AF269" i="3"/>
  <c r="AN269" i="3"/>
  <c r="AV269" i="3"/>
  <c r="AG269" i="3"/>
  <c r="AO269" i="3"/>
  <c r="AW269" i="3"/>
  <c r="AR269" i="3"/>
  <c r="AI269" i="3"/>
  <c r="AH269" i="3"/>
  <c r="AU269" i="3"/>
  <c r="AT269" i="3"/>
  <c r="AQ269" i="3"/>
  <c r="AP269" i="3"/>
  <c r="AM269" i="3"/>
  <c r="AL269" i="3"/>
  <c r="AK269" i="3"/>
  <c r="AS269" i="3"/>
  <c r="AH272" i="3"/>
  <c r="AQ272" i="3"/>
  <c r="AI272" i="3"/>
  <c r="AM272" i="3"/>
  <c r="AF272" i="3"/>
  <c r="AJ272" i="3"/>
  <c r="AN272" i="3"/>
  <c r="AG272" i="3"/>
  <c r="AK272" i="3"/>
  <c r="AO272" i="3"/>
  <c r="AL272" i="3"/>
  <c r="AP272" i="3"/>
  <c r="AU35" i="3"/>
  <c r="AT35" i="3"/>
  <c r="AO35" i="3"/>
  <c r="AJ35" i="3"/>
  <c r="AQ35" i="3"/>
  <c r="AP35" i="3"/>
  <c r="AK35" i="3"/>
  <c r="AF35" i="3"/>
  <c r="AV35" i="3"/>
  <c r="AM35" i="3"/>
  <c r="AL35" i="3"/>
  <c r="AG35" i="3"/>
  <c r="AW35" i="3"/>
  <c r="AR35" i="3"/>
  <c r="AI35" i="3"/>
  <c r="AH35" i="3"/>
  <c r="AX35" i="3"/>
  <c r="AS35" i="3"/>
  <c r="AN35" i="3"/>
  <c r="AG63" i="3"/>
  <c r="AM63" i="3"/>
  <c r="AL63" i="3"/>
  <c r="AP63" i="3"/>
  <c r="AN63" i="3"/>
  <c r="AH63" i="3"/>
  <c r="AF63" i="3"/>
  <c r="AJ63" i="3"/>
  <c r="AI63" i="3"/>
  <c r="AO63" i="3"/>
  <c r="AV63" i="3"/>
  <c r="AU63" i="3"/>
  <c r="AX63" i="3"/>
  <c r="AW63" i="3"/>
  <c r="AK63" i="3"/>
  <c r="AR63" i="3"/>
  <c r="AQ63" i="3"/>
  <c r="AT63" i="3"/>
  <c r="AS63" i="3"/>
  <c r="AN71" i="3"/>
  <c r="AM71" i="3"/>
  <c r="AL71" i="3"/>
  <c r="AG71" i="3"/>
  <c r="AJ71" i="3"/>
  <c r="AI71" i="3"/>
  <c r="AH71" i="3"/>
  <c r="AF71" i="3"/>
  <c r="AO71" i="3"/>
  <c r="AR71" i="3"/>
  <c r="AQ71" i="3"/>
  <c r="AP71" i="3"/>
  <c r="AK71" i="3"/>
  <c r="AH96" i="3"/>
  <c r="AJ96" i="3"/>
  <c r="AI96" i="3"/>
  <c r="AK96" i="3"/>
  <c r="AF96" i="3"/>
  <c r="AL96" i="3"/>
  <c r="AG96" i="3"/>
  <c r="AI255" i="3"/>
  <c r="AH255" i="3"/>
  <c r="AX255" i="3"/>
  <c r="AS255" i="3"/>
  <c r="AN255" i="3"/>
  <c r="AU255" i="3"/>
  <c r="AT255" i="3"/>
  <c r="AO255" i="3"/>
  <c r="AJ255" i="3"/>
  <c r="AQ255" i="3"/>
  <c r="AP255" i="3"/>
  <c r="AK255" i="3"/>
  <c r="AF255" i="3"/>
  <c r="AV255" i="3"/>
  <c r="AM255" i="3"/>
  <c r="AL255" i="3"/>
  <c r="AG255" i="3"/>
  <c r="AW255" i="3"/>
  <c r="AR255" i="3"/>
  <c r="AH271" i="3"/>
  <c r="AG271" i="3"/>
  <c r="AL271" i="3"/>
  <c r="AP271" i="3"/>
  <c r="AF271" i="3"/>
  <c r="AI271" i="3"/>
  <c r="AM271" i="3"/>
  <c r="AQ271" i="3"/>
  <c r="AJ271" i="3"/>
  <c r="AN271" i="3"/>
  <c r="AK271" i="3"/>
  <c r="AO271" i="3"/>
  <c r="AP190" i="3"/>
  <c r="AK190" i="3"/>
  <c r="AF190" i="3"/>
  <c r="AV190" i="3"/>
  <c r="AU190" i="3"/>
  <c r="AL190" i="3"/>
  <c r="AG190" i="3"/>
  <c r="AW190" i="3"/>
  <c r="AR190" i="3"/>
  <c r="AQ190" i="3"/>
  <c r="AH190" i="3"/>
  <c r="AX190" i="3"/>
  <c r="AS190" i="3"/>
  <c r="AN190" i="3"/>
  <c r="AM190" i="3"/>
  <c r="AT190" i="3"/>
  <c r="AO190" i="3"/>
  <c r="AJ190" i="3"/>
  <c r="AI190" i="3"/>
  <c r="AO87" i="3"/>
  <c r="AJ87" i="3"/>
  <c r="AI87" i="3"/>
  <c r="AH87" i="3"/>
  <c r="AK87" i="3"/>
  <c r="AF87" i="3"/>
  <c r="AG87" i="3"/>
  <c r="AR87" i="3"/>
  <c r="AQ87" i="3"/>
  <c r="AP87" i="3"/>
  <c r="AS87" i="3"/>
  <c r="AN87" i="3"/>
  <c r="AM87" i="3"/>
  <c r="AL87" i="3"/>
  <c r="AU23" i="3"/>
  <c r="AT23" i="3"/>
  <c r="AO23" i="3"/>
  <c r="AJ23" i="3"/>
  <c r="AQ23" i="3"/>
  <c r="AP23" i="3"/>
  <c r="AK23" i="3"/>
  <c r="AF23" i="3"/>
  <c r="AV23" i="3"/>
  <c r="AM23" i="3"/>
  <c r="AL23" i="3"/>
  <c r="AG23" i="3"/>
  <c r="AW23" i="3"/>
  <c r="AR23" i="3"/>
  <c r="AI23" i="3"/>
  <c r="AH23" i="3"/>
  <c r="AX23" i="3"/>
  <c r="AS23" i="3"/>
  <c r="AN23" i="3"/>
  <c r="AQ39" i="3"/>
  <c r="AP39" i="3"/>
  <c r="AK39" i="3"/>
  <c r="AF39" i="3"/>
  <c r="AV39" i="3"/>
  <c r="AM39" i="3"/>
  <c r="AL39" i="3"/>
  <c r="AG39" i="3"/>
  <c r="AW39" i="3"/>
  <c r="AR39" i="3"/>
  <c r="AI39" i="3"/>
  <c r="AH39" i="3"/>
  <c r="AX39" i="3"/>
  <c r="AS39" i="3"/>
  <c r="AN39" i="3"/>
  <c r="AU39" i="3"/>
  <c r="AT39" i="3"/>
  <c r="AO39" i="3"/>
  <c r="AJ39" i="3"/>
  <c r="AT265" i="3"/>
  <c r="AO265" i="3"/>
  <c r="AJ265" i="3"/>
  <c r="AI265" i="3"/>
  <c r="AP265" i="3"/>
  <c r="AK265" i="3"/>
  <c r="AF265" i="3"/>
  <c r="AV265" i="3"/>
  <c r="AU265" i="3"/>
  <c r="AL265" i="3"/>
  <c r="AG265" i="3"/>
  <c r="AR265" i="3"/>
  <c r="AQ265" i="3"/>
  <c r="AH265" i="3"/>
  <c r="AS265" i="3"/>
  <c r="AN265" i="3"/>
  <c r="AM265" i="3"/>
  <c r="AK91" i="3"/>
  <c r="AF91" i="3"/>
  <c r="AV91" i="3"/>
  <c r="AU91" i="3"/>
  <c r="AT91" i="3"/>
  <c r="AG91" i="3"/>
  <c r="AW91" i="3"/>
  <c r="AR91" i="3"/>
  <c r="AQ91" i="3"/>
  <c r="AP91" i="3"/>
  <c r="AS91" i="3"/>
  <c r="AN91" i="3"/>
  <c r="AM91" i="3"/>
  <c r="AL91" i="3"/>
  <c r="AO91" i="3"/>
  <c r="AJ91" i="3"/>
  <c r="AI91" i="3"/>
  <c r="AH91" i="3"/>
  <c r="AX91" i="3"/>
  <c r="AF32" i="3"/>
  <c r="AV32" i="3"/>
  <c r="AU32" i="3"/>
  <c r="AT32" i="3"/>
  <c r="AO32" i="3"/>
  <c r="AR32" i="3"/>
  <c r="AQ32" i="3"/>
  <c r="AP32" i="3"/>
  <c r="AK32" i="3"/>
  <c r="AN32" i="3"/>
  <c r="AM32" i="3"/>
  <c r="AL32" i="3"/>
  <c r="AG32" i="3"/>
  <c r="AW32" i="3"/>
  <c r="AJ32" i="3"/>
  <c r="AI32" i="3"/>
  <c r="AH32" i="3"/>
  <c r="AX32" i="3"/>
  <c r="AS32" i="3"/>
  <c r="AN52" i="3"/>
  <c r="AM52" i="3"/>
  <c r="AL52" i="3"/>
  <c r="AG52" i="3"/>
  <c r="AW52" i="3"/>
  <c r="AJ52" i="3"/>
  <c r="AI52" i="3"/>
  <c r="AH52" i="3"/>
  <c r="AX52" i="3"/>
  <c r="AS52" i="3"/>
  <c r="AF52" i="3"/>
  <c r="AV52" i="3"/>
  <c r="AU52" i="3"/>
  <c r="AT52" i="3"/>
  <c r="AO52" i="3"/>
  <c r="AR52" i="3"/>
  <c r="AQ52" i="3"/>
  <c r="AP52" i="3"/>
  <c r="AK52" i="3"/>
  <c r="AO68" i="3"/>
  <c r="AJ68" i="3"/>
  <c r="AI68" i="3"/>
  <c r="AH68" i="3"/>
  <c r="AX68" i="3"/>
  <c r="AK68" i="3"/>
  <c r="AF68" i="3"/>
  <c r="AV68" i="3"/>
  <c r="AU68" i="3"/>
  <c r="AT68" i="3"/>
  <c r="AG68" i="3"/>
  <c r="AW68" i="3"/>
  <c r="AR68" i="3"/>
  <c r="AQ68" i="3"/>
  <c r="AP68" i="3"/>
  <c r="AS68" i="3"/>
  <c r="AN68" i="3"/>
  <c r="AM68" i="3"/>
  <c r="AL68" i="3"/>
  <c r="AP88" i="3"/>
  <c r="AK88" i="3"/>
  <c r="AF88" i="3"/>
  <c r="AV88" i="3"/>
  <c r="AU88" i="3"/>
  <c r="AL88" i="3"/>
  <c r="AG88" i="3"/>
  <c r="AW88" i="3"/>
  <c r="AR88" i="3"/>
  <c r="AQ88" i="3"/>
  <c r="AH88" i="3"/>
  <c r="AX88" i="3"/>
  <c r="AS88" i="3"/>
  <c r="AN88" i="3"/>
  <c r="AM88" i="3"/>
  <c r="AT88" i="3"/>
  <c r="AO88" i="3"/>
  <c r="AJ88" i="3"/>
  <c r="AI88" i="3"/>
  <c r="AO116" i="3"/>
  <c r="AJ116" i="3"/>
  <c r="AI116" i="3"/>
  <c r="AP116" i="3"/>
  <c r="AK116" i="3"/>
  <c r="AF116" i="3"/>
  <c r="AL116" i="3"/>
  <c r="AG116" i="3"/>
  <c r="AH116" i="3"/>
  <c r="AN116" i="3"/>
  <c r="AM116" i="3"/>
  <c r="AT132" i="3"/>
  <c r="AO132" i="3"/>
  <c r="AJ132" i="3"/>
  <c r="AI132" i="3"/>
  <c r="AP132" i="3"/>
  <c r="AK132" i="3"/>
  <c r="AF132" i="3"/>
  <c r="AV132" i="3"/>
  <c r="AU132" i="3"/>
  <c r="AL132" i="3"/>
  <c r="AG132" i="3"/>
  <c r="AW132" i="3"/>
  <c r="AR132" i="3"/>
  <c r="AQ132" i="3"/>
  <c r="AH132" i="3"/>
  <c r="AX132" i="3"/>
  <c r="AS132" i="3"/>
  <c r="AN132" i="3"/>
  <c r="AM132" i="3"/>
  <c r="AT148" i="3"/>
  <c r="AO148" i="3"/>
  <c r="AJ148" i="3"/>
  <c r="AI148" i="3"/>
  <c r="AP148" i="3"/>
  <c r="AK148" i="3"/>
  <c r="AF148" i="3"/>
  <c r="AV148" i="3"/>
  <c r="AU148" i="3"/>
  <c r="AL148" i="3"/>
  <c r="AG148" i="3"/>
  <c r="AW148" i="3"/>
  <c r="AR148" i="3"/>
  <c r="AQ148" i="3"/>
  <c r="AH148" i="3"/>
  <c r="AX148" i="3"/>
  <c r="AS148" i="3"/>
  <c r="AN148" i="3"/>
  <c r="AM148" i="3"/>
  <c r="AJ168" i="3"/>
  <c r="AI168" i="3"/>
  <c r="AH168" i="3"/>
  <c r="AF168" i="3"/>
  <c r="AO168" i="3"/>
  <c r="AR168" i="3"/>
  <c r="AQ168" i="3"/>
  <c r="AP168" i="3"/>
  <c r="AK168" i="3"/>
  <c r="AN168" i="3"/>
  <c r="AM168" i="3"/>
  <c r="AL168" i="3"/>
  <c r="AG168" i="3"/>
  <c r="AJ184" i="3"/>
  <c r="AI184" i="3"/>
  <c r="AH184" i="3"/>
  <c r="AX184" i="3"/>
  <c r="AS184" i="3"/>
  <c r="AF184" i="3"/>
  <c r="AV184" i="3"/>
  <c r="AU184" i="3"/>
  <c r="AT184" i="3"/>
  <c r="AO184" i="3"/>
  <c r="AR184" i="3"/>
  <c r="AQ184" i="3"/>
  <c r="AP184" i="3"/>
  <c r="AK184" i="3"/>
  <c r="AN184" i="3"/>
  <c r="AM184" i="3"/>
  <c r="AL184" i="3"/>
  <c r="AG184" i="3"/>
  <c r="AW184" i="3"/>
  <c r="AJ216" i="3"/>
  <c r="AI216" i="3"/>
  <c r="AH216" i="3"/>
  <c r="AS216" i="3"/>
  <c r="AF216" i="3"/>
  <c r="AO216" i="3"/>
  <c r="AR216" i="3"/>
  <c r="AQ216" i="3"/>
  <c r="AP216" i="3"/>
  <c r="AK216" i="3"/>
  <c r="AN216" i="3"/>
  <c r="AM216" i="3"/>
  <c r="AL216" i="3"/>
  <c r="AG216" i="3"/>
  <c r="AJ232" i="3"/>
  <c r="AI232" i="3"/>
  <c r="AH232" i="3"/>
  <c r="AX232" i="3"/>
  <c r="AS232" i="3"/>
  <c r="AF232" i="3"/>
  <c r="AV232" i="3"/>
  <c r="AU232" i="3"/>
  <c r="AT232" i="3"/>
  <c r="AO232" i="3"/>
  <c r="AR232" i="3"/>
  <c r="AQ232" i="3"/>
  <c r="AP232" i="3"/>
  <c r="AK232" i="3"/>
  <c r="AN232" i="3"/>
  <c r="AM232" i="3"/>
  <c r="AL232" i="3"/>
  <c r="AG232" i="3"/>
  <c r="AW232" i="3"/>
  <c r="AK55" i="3"/>
  <c r="AF55" i="3"/>
  <c r="AM55" i="3"/>
  <c r="AL55" i="3"/>
  <c r="AG55" i="3"/>
  <c r="AI55" i="3"/>
  <c r="AH55" i="3"/>
  <c r="AN55" i="3"/>
  <c r="AO55" i="3"/>
  <c r="AJ55" i="3"/>
  <c r="AO103" i="3"/>
  <c r="AJ103" i="3"/>
  <c r="AI103" i="3"/>
  <c r="AH103" i="3"/>
  <c r="AX103" i="3"/>
  <c r="AK103" i="3"/>
  <c r="AF103" i="3"/>
  <c r="AV103" i="3"/>
  <c r="AU103" i="3"/>
  <c r="AT103" i="3"/>
  <c r="AG103" i="3"/>
  <c r="AW103" i="3"/>
  <c r="AR103" i="3"/>
  <c r="AQ103" i="3"/>
  <c r="AP103" i="3"/>
  <c r="AS103" i="3"/>
  <c r="AN103" i="3"/>
  <c r="AM103" i="3"/>
  <c r="AL103" i="3"/>
  <c r="AO119" i="3"/>
  <c r="AJ119" i="3"/>
  <c r="AI119" i="3"/>
  <c r="AH119" i="3"/>
  <c r="AX119" i="3"/>
  <c r="AK119" i="3"/>
  <c r="AF119" i="3"/>
  <c r="AV119" i="3"/>
  <c r="AU119" i="3"/>
  <c r="AT119" i="3"/>
  <c r="AG119" i="3"/>
  <c r="AW119" i="3"/>
  <c r="AR119" i="3"/>
  <c r="AQ119" i="3"/>
  <c r="AP119" i="3"/>
  <c r="AS119" i="3"/>
  <c r="AN119" i="3"/>
  <c r="AM119" i="3"/>
  <c r="AL119" i="3"/>
  <c r="AO135" i="3"/>
  <c r="AJ135" i="3"/>
  <c r="AI135" i="3"/>
  <c r="AH135" i="3"/>
  <c r="AK135" i="3"/>
  <c r="AF135" i="3"/>
  <c r="AU135" i="3"/>
  <c r="AT135" i="3"/>
  <c r="AG135" i="3"/>
  <c r="AR135" i="3"/>
  <c r="AQ135" i="3"/>
  <c r="AP135" i="3"/>
  <c r="AS135" i="3"/>
  <c r="AN135" i="3"/>
  <c r="AM135" i="3"/>
  <c r="AL135" i="3"/>
  <c r="AK155" i="3"/>
  <c r="AF155" i="3"/>
  <c r="AU155" i="3"/>
  <c r="AT155" i="3"/>
  <c r="AG155" i="3"/>
  <c r="AR155" i="3"/>
  <c r="AQ155" i="3"/>
  <c r="AP155" i="3"/>
  <c r="AS155" i="3"/>
  <c r="AN155" i="3"/>
  <c r="AM155" i="3"/>
  <c r="AL155" i="3"/>
  <c r="AO155" i="3"/>
  <c r="AJ155" i="3"/>
  <c r="AI155" i="3"/>
  <c r="AH155" i="3"/>
  <c r="AM171" i="3"/>
  <c r="AL171" i="3"/>
  <c r="AG171" i="3"/>
  <c r="AW171" i="3"/>
  <c r="AR171" i="3"/>
  <c r="AI171" i="3"/>
  <c r="AH171" i="3"/>
  <c r="AX171" i="3"/>
  <c r="AS171" i="3"/>
  <c r="AN171" i="3"/>
  <c r="AU171" i="3"/>
  <c r="AT171" i="3"/>
  <c r="AO171" i="3"/>
  <c r="AJ171" i="3"/>
  <c r="AQ171" i="3"/>
  <c r="AP171" i="3"/>
  <c r="AK171" i="3"/>
  <c r="AF171" i="3"/>
  <c r="AV171" i="3"/>
  <c r="AM187" i="3"/>
  <c r="AL187" i="3"/>
  <c r="AG187" i="3"/>
  <c r="AW187" i="3"/>
  <c r="AR187" i="3"/>
  <c r="AI187" i="3"/>
  <c r="AH187" i="3"/>
  <c r="AX187" i="3"/>
  <c r="AS187" i="3"/>
  <c r="AN187" i="3"/>
  <c r="AU187" i="3"/>
  <c r="AT187" i="3"/>
  <c r="AO187" i="3"/>
  <c r="AJ187" i="3"/>
  <c r="AQ187" i="3"/>
  <c r="AP187" i="3"/>
  <c r="AK187" i="3"/>
  <c r="AF187" i="3"/>
  <c r="AV187" i="3"/>
  <c r="AM203" i="3"/>
  <c r="AL203" i="3"/>
  <c r="AG203" i="3"/>
  <c r="AW203" i="3"/>
  <c r="AR203" i="3"/>
  <c r="AI203" i="3"/>
  <c r="AH203" i="3"/>
  <c r="AX203" i="3"/>
  <c r="AS203" i="3"/>
  <c r="AN203" i="3"/>
  <c r="AU203" i="3"/>
  <c r="AT203" i="3"/>
  <c r="AO203" i="3"/>
  <c r="AJ203" i="3"/>
  <c r="AQ203" i="3"/>
  <c r="AP203" i="3"/>
  <c r="AK203" i="3"/>
  <c r="AF203" i="3"/>
  <c r="AV203" i="3"/>
  <c r="AO227" i="3"/>
  <c r="AJ227" i="3"/>
  <c r="AK227" i="3"/>
  <c r="AF227" i="3"/>
  <c r="AM227" i="3"/>
  <c r="AL227" i="3"/>
  <c r="AG227" i="3"/>
  <c r="AI227" i="3"/>
  <c r="AH227" i="3"/>
  <c r="AN227" i="3"/>
  <c r="AF18" i="3"/>
  <c r="AL34" i="3"/>
  <c r="AG34" i="3"/>
  <c r="AW34" i="3"/>
  <c r="AR34" i="3"/>
  <c r="AQ34" i="3"/>
  <c r="AH34" i="3"/>
  <c r="AX34" i="3"/>
  <c r="AS34" i="3"/>
  <c r="AN34" i="3"/>
  <c r="AM34" i="3"/>
  <c r="AT34" i="3"/>
  <c r="AO34" i="3"/>
  <c r="AJ34" i="3"/>
  <c r="AI34" i="3"/>
  <c r="AP34" i="3"/>
  <c r="AK34" i="3"/>
  <c r="AF34" i="3"/>
  <c r="AV34" i="3"/>
  <c r="AU34" i="3"/>
  <c r="AL50" i="3"/>
  <c r="AG50" i="3"/>
  <c r="AW50" i="3"/>
  <c r="AR50" i="3"/>
  <c r="AQ50" i="3"/>
  <c r="AH50" i="3"/>
  <c r="AX50" i="3"/>
  <c r="AS50" i="3"/>
  <c r="AN50" i="3"/>
  <c r="AM50" i="3"/>
  <c r="AT50" i="3"/>
  <c r="AO50" i="3"/>
  <c r="AJ50" i="3"/>
  <c r="AI50" i="3"/>
  <c r="AP50" i="3"/>
  <c r="AK50" i="3"/>
  <c r="AF50" i="3"/>
  <c r="AV50" i="3"/>
  <c r="AU50" i="3"/>
  <c r="AM66" i="3"/>
  <c r="AL66" i="3"/>
  <c r="AG66" i="3"/>
  <c r="AW66" i="3"/>
  <c r="AR66" i="3"/>
  <c r="AI66" i="3"/>
  <c r="AH66" i="3"/>
  <c r="AX66" i="3"/>
  <c r="AS66" i="3"/>
  <c r="AN66" i="3"/>
  <c r="AU66" i="3"/>
  <c r="AT66" i="3"/>
  <c r="AO66" i="3"/>
  <c r="AJ66" i="3"/>
  <c r="AQ66" i="3"/>
  <c r="AP66" i="3"/>
  <c r="AK66" i="3"/>
  <c r="AF66" i="3"/>
  <c r="AV66" i="3"/>
  <c r="AF86" i="3"/>
  <c r="AK86" i="3"/>
  <c r="AM86" i="3"/>
  <c r="AL86" i="3"/>
  <c r="AG86" i="3"/>
  <c r="AJ86" i="3"/>
  <c r="AI86" i="3"/>
  <c r="AH86" i="3"/>
  <c r="AF102" i="3"/>
  <c r="AV102" i="3"/>
  <c r="AU102" i="3"/>
  <c r="AT102" i="3"/>
  <c r="AO102" i="3"/>
  <c r="AR102" i="3"/>
  <c r="AQ102" i="3"/>
  <c r="AP102" i="3"/>
  <c r="AK102" i="3"/>
  <c r="AN102" i="3"/>
  <c r="AM102" i="3"/>
  <c r="AL102" i="3"/>
  <c r="AG102" i="3"/>
  <c r="AW102" i="3"/>
  <c r="AJ102" i="3"/>
  <c r="AI102" i="3"/>
  <c r="AH102" i="3"/>
  <c r="AX102" i="3"/>
  <c r="AS102" i="3"/>
  <c r="AF118" i="3"/>
  <c r="AV118" i="3"/>
  <c r="AU118" i="3"/>
  <c r="AT118" i="3"/>
  <c r="AO118" i="3"/>
  <c r="AR118" i="3"/>
  <c r="AQ118" i="3"/>
  <c r="AP118" i="3"/>
  <c r="AK118" i="3"/>
  <c r="AN118" i="3"/>
  <c r="AM118" i="3"/>
  <c r="AL118" i="3"/>
  <c r="AG118" i="3"/>
  <c r="AW118" i="3"/>
  <c r="AJ118" i="3"/>
  <c r="AI118" i="3"/>
  <c r="AH118" i="3"/>
  <c r="AX118" i="3"/>
  <c r="AS118" i="3"/>
  <c r="AR138" i="3"/>
  <c r="AQ138" i="3"/>
  <c r="AP138" i="3"/>
  <c r="AK138" i="3"/>
  <c r="AN138" i="3"/>
  <c r="AM138" i="3"/>
  <c r="AL138" i="3"/>
  <c r="AG138" i="3"/>
  <c r="AJ138" i="3"/>
  <c r="AI138" i="3"/>
  <c r="AH138" i="3"/>
  <c r="AS138" i="3"/>
  <c r="AF138" i="3"/>
  <c r="AO138" i="3"/>
  <c r="AP158" i="3"/>
  <c r="AK158" i="3"/>
  <c r="AF158" i="3"/>
  <c r="AV158" i="3"/>
  <c r="AU158" i="3"/>
  <c r="AL158" i="3"/>
  <c r="AG158" i="3"/>
  <c r="AW158" i="3"/>
  <c r="AR158" i="3"/>
  <c r="AI158" i="3"/>
  <c r="AH158" i="3"/>
  <c r="AX158" i="3"/>
  <c r="AS158" i="3"/>
  <c r="AN158" i="3"/>
  <c r="AM158" i="3"/>
  <c r="AT158" i="3"/>
  <c r="AO158" i="3"/>
  <c r="AJ158" i="3"/>
  <c r="AQ158" i="3"/>
  <c r="AP174" i="3"/>
  <c r="AK174" i="3"/>
  <c r="AF174" i="3"/>
  <c r="AV174" i="3"/>
  <c r="AU174" i="3"/>
  <c r="AL174" i="3"/>
  <c r="AG174" i="3"/>
  <c r="AW174" i="3"/>
  <c r="AR174" i="3"/>
  <c r="AQ174" i="3"/>
  <c r="AH174" i="3"/>
  <c r="AX174" i="3"/>
  <c r="AS174" i="3"/>
  <c r="AN174" i="3"/>
  <c r="AM174" i="3"/>
  <c r="AT174" i="3"/>
  <c r="AO174" i="3"/>
  <c r="AJ174" i="3"/>
  <c r="AI174" i="3"/>
  <c r="AH198" i="3"/>
  <c r="AN198" i="3"/>
  <c r="AM198" i="3"/>
  <c r="AJ198" i="3"/>
  <c r="AI198" i="3"/>
  <c r="AK198" i="3"/>
  <c r="AF198" i="3"/>
  <c r="AL198" i="3"/>
  <c r="AG198" i="3"/>
  <c r="AH214" i="3"/>
  <c r="AN214" i="3"/>
  <c r="AM214" i="3"/>
  <c r="AJ214" i="3"/>
  <c r="AI214" i="3"/>
  <c r="AK214" i="3"/>
  <c r="AF214" i="3"/>
  <c r="AL214" i="3"/>
  <c r="AG214" i="3"/>
  <c r="AO234" i="3"/>
  <c r="AJ234" i="3"/>
  <c r="AI234" i="3"/>
  <c r="AK234" i="3"/>
  <c r="AF234" i="3"/>
  <c r="AL234" i="3"/>
  <c r="AG234" i="3"/>
  <c r="AH234" i="3"/>
  <c r="AN234" i="3"/>
  <c r="AM234" i="3"/>
  <c r="AH17" i="3"/>
  <c r="AX17" i="3"/>
  <c r="AS17" i="3"/>
  <c r="AN17" i="3"/>
  <c r="AM17" i="3"/>
  <c r="AT17" i="3"/>
  <c r="AO17" i="3"/>
  <c r="AJ17" i="3"/>
  <c r="AI17" i="3"/>
  <c r="AP17" i="3"/>
  <c r="AK17" i="3"/>
  <c r="AF17" i="3"/>
  <c r="AV17" i="3"/>
  <c r="AU17" i="3"/>
  <c r="AL17" i="3"/>
  <c r="AG17" i="3"/>
  <c r="AW17" i="3"/>
  <c r="AR17" i="3"/>
  <c r="AQ17" i="3"/>
  <c r="AO41" i="3"/>
  <c r="AJ41" i="3"/>
  <c r="AI41" i="3"/>
  <c r="AH41" i="3"/>
  <c r="AK41" i="3"/>
  <c r="AF41" i="3"/>
  <c r="AV41" i="3"/>
  <c r="AU41" i="3"/>
  <c r="AT41" i="3"/>
  <c r="AG41" i="3"/>
  <c r="AW41" i="3"/>
  <c r="AR41" i="3"/>
  <c r="AQ41" i="3"/>
  <c r="AP41" i="3"/>
  <c r="AS41" i="3"/>
  <c r="AN41" i="3"/>
  <c r="AM41" i="3"/>
  <c r="AL41" i="3"/>
  <c r="AG57" i="3"/>
  <c r="AL57" i="3"/>
  <c r="AK57" i="3"/>
  <c r="AF57" i="3"/>
  <c r="AJ57" i="3"/>
  <c r="AI57" i="3"/>
  <c r="AH57" i="3"/>
  <c r="AL77" i="3"/>
  <c r="AG77" i="3"/>
  <c r="AH77" i="3"/>
  <c r="AJ77" i="3"/>
  <c r="AI77" i="3"/>
  <c r="AK77" i="3"/>
  <c r="AF77" i="3"/>
  <c r="AM93" i="3"/>
  <c r="AL93" i="3"/>
  <c r="AG93" i="3"/>
  <c r="AW93" i="3"/>
  <c r="AR93" i="3"/>
  <c r="AI93" i="3"/>
  <c r="AH93" i="3"/>
  <c r="AX93" i="3"/>
  <c r="AS93" i="3"/>
  <c r="AN93" i="3"/>
  <c r="AU93" i="3"/>
  <c r="AT93" i="3"/>
  <c r="AO93" i="3"/>
  <c r="AJ93" i="3"/>
  <c r="AQ93" i="3"/>
  <c r="AP93" i="3"/>
  <c r="AK93" i="3"/>
  <c r="AF93" i="3"/>
  <c r="AV93" i="3"/>
  <c r="AM109" i="3"/>
  <c r="AL109" i="3"/>
  <c r="AG109" i="3"/>
  <c r="AW109" i="3"/>
  <c r="AR109" i="3"/>
  <c r="AI109" i="3"/>
  <c r="AH109" i="3"/>
  <c r="AX109" i="3"/>
  <c r="AS109" i="3"/>
  <c r="AN109" i="3"/>
  <c r="AU109" i="3"/>
  <c r="AT109" i="3"/>
  <c r="AO109" i="3"/>
  <c r="AJ109" i="3"/>
  <c r="AQ109" i="3"/>
  <c r="AP109" i="3"/>
  <c r="AK109" i="3"/>
  <c r="AF109" i="3"/>
  <c r="AV109" i="3"/>
  <c r="AM125" i="3"/>
  <c r="AL125" i="3"/>
  <c r="AG125" i="3"/>
  <c r="AW125" i="3"/>
  <c r="AR125" i="3"/>
  <c r="AI125" i="3"/>
  <c r="AH125" i="3"/>
  <c r="AX125" i="3"/>
  <c r="AS125" i="3"/>
  <c r="AN125" i="3"/>
  <c r="AU125" i="3"/>
  <c r="AT125" i="3"/>
  <c r="AO125" i="3"/>
  <c r="AJ125" i="3"/>
  <c r="AQ125" i="3"/>
  <c r="AP125" i="3"/>
  <c r="AK125" i="3"/>
  <c r="AF125" i="3"/>
  <c r="AV125" i="3"/>
  <c r="AG177" i="3"/>
  <c r="AN177" i="3"/>
  <c r="AM177" i="3"/>
  <c r="AL177" i="3"/>
  <c r="AO177" i="3"/>
  <c r="AJ177" i="3"/>
  <c r="AI177" i="3"/>
  <c r="AH177" i="3"/>
  <c r="AK177" i="3"/>
  <c r="AF177" i="3"/>
  <c r="AG193" i="3"/>
  <c r="AW193" i="3"/>
  <c r="AR193" i="3"/>
  <c r="AQ193" i="3"/>
  <c r="AP193" i="3"/>
  <c r="AS193" i="3"/>
  <c r="AN193" i="3"/>
  <c r="AM193" i="3"/>
  <c r="AL193" i="3"/>
  <c r="AO193" i="3"/>
  <c r="AJ193" i="3"/>
  <c r="AI193" i="3"/>
  <c r="AH193" i="3"/>
  <c r="AX193" i="3"/>
  <c r="AK193" i="3"/>
  <c r="AF193" i="3"/>
  <c r="AV193" i="3"/>
  <c r="AU193" i="3"/>
  <c r="AT193" i="3"/>
  <c r="AK264" i="3"/>
  <c r="AF264" i="3"/>
  <c r="AG264" i="3"/>
  <c r="AP264" i="3"/>
  <c r="AN264" i="3"/>
  <c r="AM264" i="3"/>
  <c r="AL264" i="3"/>
  <c r="AO264" i="3"/>
  <c r="AJ264" i="3"/>
  <c r="AI264" i="3"/>
  <c r="AH264" i="3"/>
  <c r="AR256" i="3"/>
  <c r="AQ256" i="3"/>
  <c r="AP256" i="3"/>
  <c r="AK256" i="3"/>
  <c r="AN256" i="3"/>
  <c r="AM256" i="3"/>
  <c r="AL256" i="3"/>
  <c r="AG256" i="3"/>
  <c r="AW256" i="3"/>
  <c r="AJ256" i="3"/>
  <c r="AI256" i="3"/>
  <c r="AH256" i="3"/>
  <c r="AX256" i="3"/>
  <c r="AS256" i="3"/>
  <c r="AF256" i="3"/>
  <c r="AV256" i="3"/>
  <c r="AU256" i="3"/>
  <c r="AT256" i="3"/>
  <c r="AO256" i="3"/>
  <c r="AN244" i="3"/>
  <c r="AM244" i="3"/>
  <c r="AL244" i="3"/>
  <c r="AG244" i="3"/>
  <c r="AW244" i="3"/>
  <c r="AJ244" i="3"/>
  <c r="AI244" i="3"/>
  <c r="AH244" i="3"/>
  <c r="AX244" i="3"/>
  <c r="AS244" i="3"/>
  <c r="AF244" i="3"/>
  <c r="AV244" i="3"/>
  <c r="AU244" i="3"/>
  <c r="AT244" i="3"/>
  <c r="AO244" i="3"/>
  <c r="AR244" i="3"/>
  <c r="AQ244" i="3"/>
  <c r="AP244" i="3"/>
  <c r="AK244" i="3"/>
  <c r="AI277" i="3"/>
  <c r="AR277" i="3"/>
  <c r="AV277" i="3"/>
  <c r="AF277" i="3"/>
  <c r="AJ277" i="3"/>
  <c r="AN277" i="3"/>
  <c r="AS277" i="3"/>
  <c r="AW277" i="3"/>
  <c r="AG277" i="3"/>
  <c r="AK277" i="3"/>
  <c r="AO277" i="3"/>
  <c r="AX277" i="3"/>
  <c r="AH277" i="3"/>
  <c r="AL277" i="3"/>
  <c r="AP277" i="3"/>
  <c r="AT277" i="3"/>
  <c r="AM277" i="3"/>
  <c r="AQ277" i="3"/>
  <c r="AU277" i="3"/>
  <c r="AQ247" i="3"/>
  <c r="AP247" i="3"/>
  <c r="AK247" i="3"/>
  <c r="AF247" i="3"/>
  <c r="AM247" i="3"/>
  <c r="AL247" i="3"/>
  <c r="AG247" i="3"/>
  <c r="AI247" i="3"/>
  <c r="AH247" i="3"/>
  <c r="AN247" i="3"/>
  <c r="AO247" i="3"/>
  <c r="AJ247" i="3"/>
  <c r="AH246" i="3"/>
  <c r="AN246" i="3"/>
  <c r="AM246" i="3"/>
  <c r="AO246" i="3"/>
  <c r="AJ246" i="3"/>
  <c r="AI246" i="3"/>
  <c r="AP246" i="3"/>
  <c r="AK246" i="3"/>
  <c r="AF246" i="3"/>
  <c r="AL246" i="3"/>
  <c r="AG246" i="3"/>
  <c r="AF270" i="3"/>
  <c r="AN270" i="3"/>
  <c r="AM270" i="3"/>
  <c r="AJ270" i="3"/>
  <c r="AI270" i="3"/>
  <c r="AK270" i="3"/>
  <c r="AL270" i="3"/>
  <c r="AG270" i="3"/>
  <c r="AO270" i="3"/>
  <c r="AH270" i="3"/>
  <c r="AP270" i="3"/>
  <c r="AG257" i="3"/>
  <c r="AW257" i="3"/>
  <c r="AR257" i="3"/>
  <c r="AQ257" i="3"/>
  <c r="AP257" i="3"/>
  <c r="AS257" i="3"/>
  <c r="AN257" i="3"/>
  <c r="AM257" i="3"/>
  <c r="AL257" i="3"/>
  <c r="AO257" i="3"/>
  <c r="AJ257" i="3"/>
  <c r="AI257" i="3"/>
  <c r="AH257" i="3"/>
  <c r="AX257" i="3"/>
  <c r="AK257" i="3"/>
  <c r="AF257" i="3"/>
  <c r="AV257" i="3"/>
  <c r="AU257" i="3"/>
  <c r="AT257" i="3"/>
  <c r="AG18" i="3"/>
  <c r="K4" i="3"/>
  <c r="F18" i="6" s="1"/>
  <c r="F19" i="6" s="1"/>
  <c r="F24" i="6" s="1"/>
  <c r="AO233" i="3"/>
  <c r="AJ233" i="3"/>
  <c r="AI233" i="3"/>
  <c r="AH233" i="3"/>
  <c r="AX233" i="3"/>
  <c r="AK233" i="3"/>
  <c r="AF233" i="3"/>
  <c r="AV233" i="3"/>
  <c r="AU233" i="3"/>
  <c r="AT233" i="3"/>
  <c r="AG233" i="3"/>
  <c r="AW233" i="3"/>
  <c r="AR233" i="3"/>
  <c r="AQ233" i="3"/>
  <c r="AP233" i="3"/>
  <c r="AS233" i="3"/>
  <c r="AN233" i="3"/>
  <c r="AM233" i="3"/>
  <c r="AL233" i="3"/>
  <c r="AF19" i="3"/>
  <c r="AU19" i="3"/>
  <c r="AT19" i="3"/>
  <c r="AO19" i="3"/>
  <c r="AR19" i="3"/>
  <c r="AQ19" i="3"/>
  <c r="AP19" i="3"/>
  <c r="AK19" i="3"/>
  <c r="AN19" i="3"/>
  <c r="AM19" i="3"/>
  <c r="AL19" i="3"/>
  <c r="AG19" i="3"/>
  <c r="AJ19" i="3"/>
  <c r="AI19" i="3"/>
  <c r="AH19" i="3"/>
  <c r="AS19" i="3"/>
  <c r="AJ51" i="3"/>
  <c r="AK51" i="3"/>
  <c r="AF51" i="3"/>
  <c r="AM51" i="3"/>
  <c r="AL51" i="3"/>
  <c r="AG51" i="3"/>
  <c r="AI51" i="3"/>
  <c r="AH51" i="3"/>
  <c r="AR67" i="3"/>
  <c r="AQ67" i="3"/>
  <c r="AP67" i="3"/>
  <c r="AK67" i="3"/>
  <c r="AN67" i="3"/>
  <c r="AM67" i="3"/>
  <c r="AL67" i="3"/>
  <c r="AG67" i="3"/>
  <c r="AJ67" i="3"/>
  <c r="AI67" i="3"/>
  <c r="AH67" i="3"/>
  <c r="AS67" i="3"/>
  <c r="AF67" i="3"/>
  <c r="AU67" i="3"/>
  <c r="AT67" i="3"/>
  <c r="AO67" i="3"/>
  <c r="AO25" i="3"/>
  <c r="AJ25" i="3"/>
  <c r="AI25" i="3"/>
  <c r="AH25" i="3"/>
  <c r="AX25" i="3"/>
  <c r="AK25" i="3"/>
  <c r="AF25" i="3"/>
  <c r="AV25" i="3"/>
  <c r="AU25" i="3"/>
  <c r="AT25" i="3"/>
  <c r="AG25" i="3"/>
  <c r="AW25" i="3"/>
  <c r="AR25" i="3"/>
  <c r="AQ25" i="3"/>
  <c r="AP25" i="3"/>
  <c r="AS25" i="3"/>
  <c r="AN25" i="3"/>
  <c r="AM25" i="3"/>
  <c r="AL25" i="3"/>
  <c r="AF134" i="3"/>
  <c r="AU134" i="3"/>
  <c r="AT134" i="3"/>
  <c r="AO134" i="3"/>
  <c r="AR134" i="3"/>
  <c r="AQ134" i="3"/>
  <c r="AP134" i="3"/>
  <c r="AK134" i="3"/>
  <c r="AN134" i="3"/>
  <c r="AM134" i="3"/>
  <c r="AL134" i="3"/>
  <c r="AG134" i="3"/>
  <c r="AJ134" i="3"/>
  <c r="AI134" i="3"/>
  <c r="AH134" i="3"/>
  <c r="AS134" i="3"/>
  <c r="AQ231" i="3"/>
  <c r="AP231" i="3"/>
  <c r="AK231" i="3"/>
  <c r="AF231" i="3"/>
  <c r="AV231" i="3"/>
  <c r="AM231" i="3"/>
  <c r="AL231" i="3"/>
  <c r="AG231" i="3"/>
  <c r="AW231" i="3"/>
  <c r="AR231" i="3"/>
  <c r="AI231" i="3"/>
  <c r="AH231" i="3"/>
  <c r="AX231" i="3"/>
  <c r="AS231" i="3"/>
  <c r="AN231" i="3"/>
  <c r="AU231" i="3"/>
  <c r="AT231" i="3"/>
  <c r="AO231" i="3"/>
  <c r="AJ231" i="3"/>
  <c r="AJ28" i="3"/>
  <c r="AI28" i="3"/>
  <c r="AH28" i="3"/>
  <c r="AX28" i="3"/>
  <c r="AS28" i="3"/>
  <c r="AF28" i="3"/>
  <c r="AV28" i="3"/>
  <c r="AU28" i="3"/>
  <c r="AT28" i="3"/>
  <c r="AO28" i="3"/>
  <c r="AR28" i="3"/>
  <c r="AQ28" i="3"/>
  <c r="AP28" i="3"/>
  <c r="AK28" i="3"/>
  <c r="AN28" i="3"/>
  <c r="AM28" i="3"/>
  <c r="AL28" i="3"/>
  <c r="AG28" i="3"/>
  <c r="AW28" i="3"/>
  <c r="AR44" i="3"/>
  <c r="AQ44" i="3"/>
  <c r="AP44" i="3"/>
  <c r="AJ44" i="3"/>
  <c r="AN44" i="3"/>
  <c r="AU44" i="3"/>
  <c r="AX44" i="3"/>
  <c r="AS44" i="3"/>
  <c r="AF44" i="3"/>
  <c r="AM44" i="3"/>
  <c r="AT44" i="3"/>
  <c r="AO44" i="3"/>
  <c r="AI44" i="3"/>
  <c r="AL44" i="3"/>
  <c r="AK44" i="3"/>
  <c r="AV44" i="3"/>
  <c r="AH44" i="3"/>
  <c r="AG44" i="3"/>
  <c r="AW44" i="3"/>
  <c r="AS64" i="3"/>
  <c r="AN64" i="3"/>
  <c r="AM64" i="3"/>
  <c r="AL64" i="3"/>
  <c r="AO64" i="3"/>
  <c r="AJ64" i="3"/>
  <c r="AI64" i="3"/>
  <c r="AH64" i="3"/>
  <c r="AX64" i="3"/>
  <c r="AK64" i="3"/>
  <c r="AF64" i="3"/>
  <c r="AV64" i="3"/>
  <c r="AU64" i="3"/>
  <c r="AT64" i="3"/>
  <c r="AG64" i="3"/>
  <c r="AW64" i="3"/>
  <c r="AR64" i="3"/>
  <c r="AQ64" i="3"/>
  <c r="AP64" i="3"/>
  <c r="AT84" i="3"/>
  <c r="AP84" i="3"/>
  <c r="AU84" i="3"/>
  <c r="AL84" i="3"/>
  <c r="AN84" i="3"/>
  <c r="AH112" i="3"/>
  <c r="AM112" i="3"/>
  <c r="AO112" i="3"/>
  <c r="AI112" i="3"/>
  <c r="AP112" i="3"/>
  <c r="AK112" i="3"/>
  <c r="AF112" i="3"/>
  <c r="AJ112" i="3"/>
  <c r="AL112" i="3"/>
  <c r="AG112" i="3"/>
  <c r="AN112" i="3"/>
  <c r="AH128" i="3"/>
  <c r="AX128" i="3"/>
  <c r="AS128" i="3"/>
  <c r="AN128" i="3"/>
  <c r="AM128" i="3"/>
  <c r="AT128" i="3"/>
  <c r="AO128" i="3"/>
  <c r="AJ128" i="3"/>
  <c r="AI128" i="3"/>
  <c r="AP128" i="3"/>
  <c r="AK128" i="3"/>
  <c r="AF128" i="3"/>
  <c r="AV128" i="3"/>
  <c r="AU128" i="3"/>
  <c r="AL128" i="3"/>
  <c r="AG128" i="3"/>
  <c r="AW128" i="3"/>
  <c r="AR128" i="3"/>
  <c r="AQ128" i="3"/>
  <c r="AH144" i="3"/>
  <c r="AX144" i="3"/>
  <c r="AS144" i="3"/>
  <c r="AN144" i="3"/>
  <c r="AM144" i="3"/>
  <c r="AT144" i="3"/>
  <c r="AO144" i="3"/>
  <c r="AJ144" i="3"/>
  <c r="AI144" i="3"/>
  <c r="AP144" i="3"/>
  <c r="AK144" i="3"/>
  <c r="AF144" i="3"/>
  <c r="AV144" i="3"/>
  <c r="AU144" i="3"/>
  <c r="AL144" i="3"/>
  <c r="AG144" i="3"/>
  <c r="AW144" i="3"/>
  <c r="AR144" i="3"/>
  <c r="AQ144" i="3"/>
  <c r="AL164" i="3"/>
  <c r="AK164" i="3"/>
  <c r="AG164" i="3"/>
  <c r="AJ164" i="3"/>
  <c r="AH164" i="3"/>
  <c r="AM164" i="3"/>
  <c r="AF164" i="3"/>
  <c r="AI164" i="3"/>
  <c r="AN180" i="3"/>
  <c r="AM180" i="3"/>
  <c r="AL180" i="3"/>
  <c r="AG180" i="3"/>
  <c r="AJ180" i="3"/>
  <c r="AI180" i="3"/>
  <c r="AH180" i="3"/>
  <c r="AF180" i="3"/>
  <c r="AO180" i="3"/>
  <c r="AR180" i="3"/>
  <c r="AQ180" i="3"/>
  <c r="AP180" i="3"/>
  <c r="AK180" i="3"/>
  <c r="AN212" i="3"/>
  <c r="AM212" i="3"/>
  <c r="AL212" i="3"/>
  <c r="AG212" i="3"/>
  <c r="AW212" i="3"/>
  <c r="AJ212" i="3"/>
  <c r="AI212" i="3"/>
  <c r="AH212" i="3"/>
  <c r="AX212" i="3"/>
  <c r="AS212" i="3"/>
  <c r="AF212" i="3"/>
  <c r="AV212" i="3"/>
  <c r="AU212" i="3"/>
  <c r="AT212" i="3"/>
  <c r="AO212" i="3"/>
  <c r="AR212" i="3"/>
  <c r="AQ212" i="3"/>
  <c r="AP212" i="3"/>
  <c r="AK212" i="3"/>
  <c r="AN228" i="3"/>
  <c r="AM228" i="3"/>
  <c r="AL228" i="3"/>
  <c r="AG228" i="3"/>
  <c r="AW228" i="3"/>
  <c r="AJ228" i="3"/>
  <c r="AI228" i="3"/>
  <c r="AH228" i="3"/>
  <c r="AX228" i="3"/>
  <c r="AS228" i="3"/>
  <c r="AF228" i="3"/>
  <c r="AV228" i="3"/>
  <c r="AU228" i="3"/>
  <c r="AT228" i="3"/>
  <c r="AO228" i="3"/>
  <c r="AR228" i="3"/>
  <c r="AQ228" i="3"/>
  <c r="AP228" i="3"/>
  <c r="AK228" i="3"/>
  <c r="AN99" i="3"/>
  <c r="AM99" i="3"/>
  <c r="AL99" i="3"/>
  <c r="AO99" i="3"/>
  <c r="AJ99" i="3"/>
  <c r="AI99" i="3"/>
  <c r="AH99" i="3"/>
  <c r="AK99" i="3"/>
  <c r="AF99" i="3"/>
  <c r="AG99" i="3"/>
  <c r="AQ99" i="3"/>
  <c r="AP99" i="3"/>
  <c r="AN115" i="3"/>
  <c r="AM115" i="3"/>
  <c r="AL115" i="3"/>
  <c r="AO115" i="3"/>
  <c r="AJ115" i="3"/>
  <c r="AI115" i="3"/>
  <c r="AH115" i="3"/>
  <c r="AK115" i="3"/>
  <c r="AF115" i="3"/>
  <c r="AG115" i="3"/>
  <c r="AP115" i="3"/>
  <c r="AS131" i="3"/>
  <c r="AN131" i="3"/>
  <c r="AM131" i="3"/>
  <c r="AL131" i="3"/>
  <c r="AO131" i="3"/>
  <c r="AJ131" i="3"/>
  <c r="AI131" i="3"/>
  <c r="AH131" i="3"/>
  <c r="AX131" i="3"/>
  <c r="AK131" i="3"/>
  <c r="AF131" i="3"/>
  <c r="AV131" i="3"/>
  <c r="AU131" i="3"/>
  <c r="AT131" i="3"/>
  <c r="AG131" i="3"/>
  <c r="AW131" i="3"/>
  <c r="AR131" i="3"/>
  <c r="AQ131" i="3"/>
  <c r="AP131" i="3"/>
  <c r="AS147" i="3"/>
  <c r="AN147" i="3"/>
  <c r="AM147" i="3"/>
  <c r="AL147" i="3"/>
  <c r="AO147" i="3"/>
  <c r="AJ147" i="3"/>
  <c r="AI147" i="3"/>
  <c r="AH147" i="3"/>
  <c r="AK147" i="3"/>
  <c r="AF147" i="3"/>
  <c r="AU147" i="3"/>
  <c r="AT147" i="3"/>
  <c r="AG147" i="3"/>
  <c r="AR147" i="3"/>
  <c r="AQ147" i="3"/>
  <c r="AP147" i="3"/>
  <c r="AQ167" i="3"/>
  <c r="AO167" i="3"/>
  <c r="AS167" i="3"/>
  <c r="AR167" i="3"/>
  <c r="AV167" i="3"/>
  <c r="AM167" i="3"/>
  <c r="AJ167" i="3"/>
  <c r="AN167" i="3"/>
  <c r="AL167" i="3"/>
  <c r="AP167" i="3"/>
  <c r="AI167" i="3"/>
  <c r="AG167" i="3"/>
  <c r="AH167" i="3"/>
  <c r="AF167" i="3"/>
  <c r="AK167" i="3"/>
  <c r="AU167" i="3"/>
  <c r="AT167" i="3"/>
  <c r="AX167" i="3"/>
  <c r="AW167" i="3"/>
  <c r="AP183" i="3"/>
  <c r="AK183" i="3"/>
  <c r="AM183" i="3"/>
  <c r="AL183" i="3"/>
  <c r="AR183" i="3"/>
  <c r="AI183" i="3"/>
  <c r="AN183" i="3"/>
  <c r="AU183" i="3"/>
  <c r="AJ183" i="3"/>
  <c r="AQ199" i="3"/>
  <c r="AP199" i="3"/>
  <c r="AK199" i="3"/>
  <c r="AF199" i="3"/>
  <c r="AV199" i="3"/>
  <c r="AM199" i="3"/>
  <c r="AL199" i="3"/>
  <c r="AG199" i="3"/>
  <c r="AW199" i="3"/>
  <c r="AR199" i="3"/>
  <c r="AI199" i="3"/>
  <c r="AH199" i="3"/>
  <c r="AX199" i="3"/>
  <c r="AS199" i="3"/>
  <c r="AN199" i="3"/>
  <c r="AU199" i="3"/>
  <c r="AT199" i="3"/>
  <c r="AO199" i="3"/>
  <c r="AJ199" i="3"/>
  <c r="AI223" i="3"/>
  <c r="AH223" i="3"/>
  <c r="AN223" i="3"/>
  <c r="AO223" i="3"/>
  <c r="AJ223" i="3"/>
  <c r="AP223" i="3"/>
  <c r="AK223" i="3"/>
  <c r="AF223" i="3"/>
  <c r="AM223" i="3"/>
  <c r="AL223" i="3"/>
  <c r="AG223" i="3"/>
  <c r="AI14" i="3"/>
  <c r="AH14" i="3"/>
  <c r="AX14" i="3"/>
  <c r="AS14" i="3"/>
  <c r="AN14" i="3"/>
  <c r="AU14" i="3"/>
  <c r="AT14" i="3"/>
  <c r="AO14" i="3"/>
  <c r="AJ14" i="3"/>
  <c r="AQ14" i="3"/>
  <c r="AP14" i="3"/>
  <c r="AK14" i="3"/>
  <c r="AF14" i="3"/>
  <c r="AV14" i="3"/>
  <c r="AM14" i="3"/>
  <c r="AL14" i="3"/>
  <c r="AG14" i="3"/>
  <c r="AW14" i="3"/>
  <c r="AR14" i="3"/>
  <c r="AP30" i="3"/>
  <c r="AK30" i="3"/>
  <c r="AF30" i="3"/>
  <c r="AL30" i="3"/>
  <c r="AG30" i="3"/>
  <c r="AQ30" i="3"/>
  <c r="AH30" i="3"/>
  <c r="AN30" i="3"/>
  <c r="AM30" i="3"/>
  <c r="AO30" i="3"/>
  <c r="AJ30" i="3"/>
  <c r="AI30" i="3"/>
  <c r="AP46" i="3"/>
  <c r="AK46" i="3"/>
  <c r="AF46" i="3"/>
  <c r="AV46" i="3"/>
  <c r="AU46" i="3"/>
  <c r="AL46" i="3"/>
  <c r="AG46" i="3"/>
  <c r="AW46" i="3"/>
  <c r="AR46" i="3"/>
  <c r="AQ46" i="3"/>
  <c r="AH46" i="3"/>
  <c r="AX46" i="3"/>
  <c r="AS46" i="3"/>
  <c r="AN46" i="3"/>
  <c r="AM46" i="3"/>
  <c r="AT46" i="3"/>
  <c r="AO46" i="3"/>
  <c r="AJ46" i="3"/>
  <c r="AI46" i="3"/>
  <c r="AN62" i="3"/>
  <c r="AK62" i="3"/>
  <c r="AO62" i="3"/>
  <c r="AS62" i="3"/>
  <c r="AW62" i="3"/>
  <c r="AJ62" i="3"/>
  <c r="AI62" i="3"/>
  <c r="AH62" i="3"/>
  <c r="AM62" i="3"/>
  <c r="AQ62" i="3"/>
  <c r="AF62" i="3"/>
  <c r="AV62" i="3"/>
  <c r="AU62" i="3"/>
  <c r="AG62" i="3"/>
  <c r="AL62" i="3"/>
  <c r="AR62" i="3"/>
  <c r="AP62" i="3"/>
  <c r="AT62" i="3"/>
  <c r="AX62" i="3"/>
  <c r="AJ82" i="3"/>
  <c r="AI82" i="3"/>
  <c r="AH82" i="3"/>
  <c r="AX82" i="3"/>
  <c r="AS82" i="3"/>
  <c r="AF82" i="3"/>
  <c r="AV82" i="3"/>
  <c r="AU82" i="3"/>
  <c r="AT82" i="3"/>
  <c r="AO82" i="3"/>
  <c r="AR82" i="3"/>
  <c r="AQ82" i="3"/>
  <c r="AP82" i="3"/>
  <c r="AK82" i="3"/>
  <c r="AN82" i="3"/>
  <c r="AM82" i="3"/>
  <c r="AL82" i="3"/>
  <c r="AG82" i="3"/>
  <c r="AW82" i="3"/>
  <c r="AJ98" i="3"/>
  <c r="AI98" i="3"/>
  <c r="AH98" i="3"/>
  <c r="AS98" i="3"/>
  <c r="AF98" i="3"/>
  <c r="AU98" i="3"/>
  <c r="AT98" i="3"/>
  <c r="AO98" i="3"/>
  <c r="AR98" i="3"/>
  <c r="AQ98" i="3"/>
  <c r="AP98" i="3"/>
  <c r="AK98" i="3"/>
  <c r="AN98" i="3"/>
  <c r="AM98" i="3"/>
  <c r="AL98" i="3"/>
  <c r="AG98" i="3"/>
  <c r="AJ114" i="3"/>
  <c r="AK114" i="3"/>
  <c r="AL114" i="3"/>
  <c r="AP114" i="3"/>
  <c r="AF114" i="3"/>
  <c r="AG114" i="3"/>
  <c r="AH114" i="3"/>
  <c r="AO114" i="3"/>
  <c r="AM114" i="3"/>
  <c r="AI114" i="3"/>
  <c r="AN114" i="3"/>
  <c r="AJ130" i="3"/>
  <c r="AI130" i="3"/>
  <c r="AH130" i="3"/>
  <c r="AX130" i="3"/>
  <c r="AS130" i="3"/>
  <c r="AF130" i="3"/>
  <c r="AV130" i="3"/>
  <c r="AU130" i="3"/>
  <c r="AT130" i="3"/>
  <c r="AO130" i="3"/>
  <c r="AR130" i="3"/>
  <c r="AQ130" i="3"/>
  <c r="AP130" i="3"/>
  <c r="AK130" i="3"/>
  <c r="AN130" i="3"/>
  <c r="AM130" i="3"/>
  <c r="AL130" i="3"/>
  <c r="AG130" i="3"/>
  <c r="AW130" i="3"/>
  <c r="AR154" i="3"/>
  <c r="AQ154" i="3"/>
  <c r="AP154" i="3"/>
  <c r="AK154" i="3"/>
  <c r="AN154" i="3"/>
  <c r="AM154" i="3"/>
  <c r="AL154" i="3"/>
  <c r="AG154" i="3"/>
  <c r="AW154" i="3"/>
  <c r="AJ154" i="3"/>
  <c r="AI154" i="3"/>
  <c r="AH154" i="3"/>
  <c r="AX154" i="3"/>
  <c r="AS154" i="3"/>
  <c r="AF154" i="3"/>
  <c r="AV154" i="3"/>
  <c r="AU154" i="3"/>
  <c r="AT154" i="3"/>
  <c r="AO154" i="3"/>
  <c r="AO170" i="3"/>
  <c r="AJ170" i="3"/>
  <c r="AI170" i="3"/>
  <c r="AK170" i="3"/>
  <c r="AF170" i="3"/>
  <c r="AL170" i="3"/>
  <c r="AG170" i="3"/>
  <c r="AH170" i="3"/>
  <c r="AN170" i="3"/>
  <c r="AM170" i="3"/>
  <c r="AT186" i="3"/>
  <c r="AO186" i="3"/>
  <c r="AJ186" i="3"/>
  <c r="AI186" i="3"/>
  <c r="AP186" i="3"/>
  <c r="AK186" i="3"/>
  <c r="AF186" i="3"/>
  <c r="AV186" i="3"/>
  <c r="AU186" i="3"/>
  <c r="AL186" i="3"/>
  <c r="AG186" i="3"/>
  <c r="AW186" i="3"/>
  <c r="AR186" i="3"/>
  <c r="AQ186" i="3"/>
  <c r="AH186" i="3"/>
  <c r="AX186" i="3"/>
  <c r="AS186" i="3"/>
  <c r="AN186" i="3"/>
  <c r="AM186" i="3"/>
  <c r="AL210" i="3"/>
  <c r="AG210" i="3"/>
  <c r="AW210" i="3"/>
  <c r="AR210" i="3"/>
  <c r="AQ210" i="3"/>
  <c r="AH210" i="3"/>
  <c r="AX210" i="3"/>
  <c r="AS210" i="3"/>
  <c r="AN210" i="3"/>
  <c r="AM210" i="3"/>
  <c r="AT210" i="3"/>
  <c r="AO210" i="3"/>
  <c r="AJ210" i="3"/>
  <c r="AI210" i="3"/>
  <c r="AP210" i="3"/>
  <c r="AK210" i="3"/>
  <c r="AF210" i="3"/>
  <c r="AV210" i="3"/>
  <c r="AU210" i="3"/>
  <c r="AH230" i="3"/>
  <c r="AN230" i="3"/>
  <c r="AM230" i="3"/>
  <c r="AO230" i="3"/>
  <c r="AJ230" i="3"/>
  <c r="AI230" i="3"/>
  <c r="AK230" i="3"/>
  <c r="AF230" i="3"/>
  <c r="AL230" i="3"/>
  <c r="AG230" i="3"/>
  <c r="AL13" i="3"/>
  <c r="AG13" i="3"/>
  <c r="AH13" i="3"/>
  <c r="AM13" i="3"/>
  <c r="AJ13" i="3"/>
  <c r="AI13" i="3"/>
  <c r="AK13" i="3"/>
  <c r="AF13" i="3"/>
  <c r="AS37" i="3"/>
  <c r="AN37" i="3"/>
  <c r="AM37" i="3"/>
  <c r="AL37" i="3"/>
  <c r="AO37" i="3"/>
  <c r="AJ37" i="3"/>
  <c r="AI37" i="3"/>
  <c r="AH37" i="3"/>
  <c r="AK37" i="3"/>
  <c r="AF37" i="3"/>
  <c r="AV37" i="3"/>
  <c r="AU37" i="3"/>
  <c r="AT37" i="3"/>
  <c r="AG37" i="3"/>
  <c r="AR37" i="3"/>
  <c r="AQ37" i="3"/>
  <c r="AP37" i="3"/>
  <c r="AK53" i="3"/>
  <c r="AF53" i="3"/>
  <c r="AV53" i="3"/>
  <c r="AU53" i="3"/>
  <c r="AT53" i="3"/>
  <c r="AG53" i="3"/>
  <c r="AW53" i="3"/>
  <c r="AR53" i="3"/>
  <c r="AQ53" i="3"/>
  <c r="AP53" i="3"/>
  <c r="AN53" i="3"/>
  <c r="AL53" i="3"/>
  <c r="AJ53" i="3"/>
  <c r="AH53" i="3"/>
  <c r="AS53" i="3"/>
  <c r="AM53" i="3"/>
  <c r="AO53" i="3"/>
  <c r="AI53" i="3"/>
  <c r="AX53" i="3"/>
  <c r="AT69" i="3"/>
  <c r="AO69" i="3"/>
  <c r="AJ69" i="3"/>
  <c r="AI69" i="3"/>
  <c r="AP69" i="3"/>
  <c r="AK69" i="3"/>
  <c r="AF69" i="3"/>
  <c r="AV69" i="3"/>
  <c r="AU69" i="3"/>
  <c r="AL69" i="3"/>
  <c r="AG69" i="3"/>
  <c r="AW69" i="3"/>
  <c r="AR69" i="3"/>
  <c r="AQ69" i="3"/>
  <c r="AH69" i="3"/>
  <c r="AX69" i="3"/>
  <c r="AS69" i="3"/>
  <c r="AN69" i="3"/>
  <c r="AM69" i="3"/>
  <c r="AQ89" i="3"/>
  <c r="AP89" i="3"/>
  <c r="AK89" i="3"/>
  <c r="AF89" i="3"/>
  <c r="AV89" i="3"/>
  <c r="AM89" i="3"/>
  <c r="AL89" i="3"/>
  <c r="AG89" i="3"/>
  <c r="AW89" i="3"/>
  <c r="AR89" i="3"/>
  <c r="AI89" i="3"/>
  <c r="AH89" i="3"/>
  <c r="AX89" i="3"/>
  <c r="AS89" i="3"/>
  <c r="AN89" i="3"/>
  <c r="AU89" i="3"/>
  <c r="AT89" i="3"/>
  <c r="AO89" i="3"/>
  <c r="AJ89" i="3"/>
  <c r="AF105" i="3"/>
  <c r="AG105" i="3"/>
  <c r="AH105" i="3"/>
  <c r="AK121" i="3"/>
  <c r="AF121" i="3"/>
  <c r="AG121" i="3"/>
  <c r="AI121" i="3"/>
  <c r="AH121" i="3"/>
  <c r="AJ121" i="3"/>
  <c r="AQ137" i="3"/>
  <c r="AP137" i="3"/>
  <c r="AK137" i="3"/>
  <c r="AF137" i="3"/>
  <c r="AM137" i="3"/>
  <c r="AL137" i="3"/>
  <c r="AG137" i="3"/>
  <c r="AR137" i="3"/>
  <c r="AI137" i="3"/>
  <c r="AH137" i="3"/>
  <c r="AS137" i="3"/>
  <c r="AN137" i="3"/>
  <c r="AU137" i="3"/>
  <c r="AT137" i="3"/>
  <c r="AO137" i="3"/>
  <c r="AJ137" i="3"/>
  <c r="AQ153" i="3"/>
  <c r="AP153" i="3"/>
  <c r="AK153" i="3"/>
  <c r="AF153" i="3"/>
  <c r="AM153" i="3"/>
  <c r="AL153" i="3"/>
  <c r="AG153" i="3"/>
  <c r="AI153" i="3"/>
  <c r="AH153" i="3"/>
  <c r="AN153" i="3"/>
  <c r="AO153" i="3"/>
  <c r="AJ153" i="3"/>
  <c r="AK173" i="3"/>
  <c r="AF173" i="3"/>
  <c r="AV173" i="3"/>
  <c r="AU173" i="3"/>
  <c r="AT173" i="3"/>
  <c r="AG173" i="3"/>
  <c r="AW173" i="3"/>
  <c r="AR173" i="3"/>
  <c r="AQ173" i="3"/>
  <c r="AP173" i="3"/>
  <c r="AS173" i="3"/>
  <c r="AN173" i="3"/>
  <c r="AM173" i="3"/>
  <c r="AL173" i="3"/>
  <c r="AO173" i="3"/>
  <c r="AJ173" i="3"/>
  <c r="AI173" i="3"/>
  <c r="AH173" i="3"/>
  <c r="AX173" i="3"/>
  <c r="AK189" i="3"/>
  <c r="AF189" i="3"/>
  <c r="AG189" i="3"/>
  <c r="AL189" i="3"/>
  <c r="AJ189" i="3"/>
  <c r="AI189" i="3"/>
  <c r="AH189" i="3"/>
  <c r="AK205" i="3"/>
  <c r="AF205" i="3"/>
  <c r="AV205" i="3"/>
  <c r="AU205" i="3"/>
  <c r="AT205" i="3"/>
  <c r="AG205" i="3"/>
  <c r="AW205" i="3"/>
  <c r="AR205" i="3"/>
  <c r="AQ205" i="3"/>
  <c r="AP205" i="3"/>
  <c r="AS205" i="3"/>
  <c r="AN205" i="3"/>
  <c r="AM205" i="3"/>
  <c r="AL205" i="3"/>
  <c r="AO205" i="3"/>
  <c r="AJ205" i="3"/>
  <c r="AI205" i="3"/>
  <c r="AH205" i="3"/>
  <c r="AX205" i="3"/>
  <c r="AG225" i="3"/>
  <c r="AW225" i="3"/>
  <c r="AR225" i="3"/>
  <c r="AQ225" i="3"/>
  <c r="AP225" i="3"/>
  <c r="AS225" i="3"/>
  <c r="AN225" i="3"/>
  <c r="AM225" i="3"/>
  <c r="AL225" i="3"/>
  <c r="AO225" i="3"/>
  <c r="AJ225" i="3"/>
  <c r="AI225" i="3"/>
  <c r="AH225" i="3"/>
  <c r="AX225" i="3"/>
  <c r="AK225" i="3"/>
  <c r="AF225" i="3"/>
  <c r="AV225" i="3"/>
  <c r="AU225" i="3"/>
  <c r="AT225" i="3"/>
  <c r="AN260" i="3"/>
  <c r="AM260" i="3"/>
  <c r="AL260" i="3"/>
  <c r="AG260" i="3"/>
  <c r="AJ260" i="3"/>
  <c r="AI260" i="3"/>
  <c r="AH260" i="3"/>
  <c r="AF260" i="3"/>
  <c r="AO260" i="3"/>
  <c r="AP260" i="3"/>
  <c r="AK260" i="3"/>
  <c r="AF282" i="3"/>
  <c r="AS282" i="3"/>
  <c r="AW282" i="3"/>
  <c r="AG282" i="3"/>
  <c r="AK282" i="3"/>
  <c r="AO282" i="3"/>
  <c r="AT282" i="3"/>
  <c r="AX282" i="3"/>
  <c r="AH282" i="3"/>
  <c r="AL282" i="3"/>
  <c r="AP282" i="3"/>
  <c r="AI282" i="3"/>
  <c r="AM282" i="3"/>
  <c r="AQ282" i="3"/>
  <c r="AU282" i="3"/>
  <c r="AR282" i="3"/>
  <c r="AV282" i="3"/>
  <c r="AJ282" i="3"/>
  <c r="AN282" i="3"/>
  <c r="AI273" i="3"/>
  <c r="AN273" i="3"/>
  <c r="AF273" i="3"/>
  <c r="AJ273" i="3"/>
  <c r="AO273" i="3"/>
  <c r="AG273" i="3"/>
  <c r="AK273" i="3"/>
  <c r="AH273" i="3"/>
  <c r="AL273" i="3"/>
  <c r="AP273" i="3"/>
  <c r="AM273" i="3"/>
  <c r="AQ273" i="3"/>
  <c r="AF268" i="3"/>
  <c r="AV268" i="3"/>
  <c r="AU268" i="3"/>
  <c r="AT268" i="3"/>
  <c r="AO268" i="3"/>
  <c r="AR268" i="3"/>
  <c r="AQ268" i="3"/>
  <c r="AP268" i="3"/>
  <c r="AK268" i="3"/>
  <c r="AN268" i="3"/>
  <c r="AM268" i="3"/>
  <c r="AL268" i="3"/>
  <c r="AG268" i="3"/>
  <c r="AW268" i="3"/>
  <c r="AJ268" i="3"/>
  <c r="AI268" i="3"/>
  <c r="AH268" i="3"/>
  <c r="AS268" i="3"/>
  <c r="AJ243" i="3"/>
  <c r="AK243" i="3"/>
  <c r="AF243" i="3"/>
  <c r="AM243" i="3"/>
  <c r="AL243" i="3"/>
  <c r="AG243" i="3"/>
  <c r="AI243" i="3"/>
  <c r="AH243" i="3"/>
  <c r="AH276" i="3"/>
  <c r="AU276" i="3"/>
  <c r="AI276" i="3"/>
  <c r="AM276" i="3"/>
  <c r="AQ276" i="3"/>
  <c r="AV276" i="3"/>
  <c r="AF276" i="3"/>
  <c r="AJ276" i="3"/>
  <c r="AN276" i="3"/>
  <c r="AR276" i="3"/>
  <c r="AK276" i="3"/>
  <c r="AO276" i="3"/>
  <c r="AS276" i="3"/>
  <c r="AW276" i="3"/>
  <c r="AG276" i="3"/>
  <c r="AL276" i="3"/>
  <c r="AP276" i="3"/>
  <c r="AT276" i="3"/>
  <c r="AX276" i="3"/>
  <c r="AT266" i="3"/>
  <c r="AO266" i="3"/>
  <c r="AJ266" i="3"/>
  <c r="AQ266" i="3"/>
  <c r="AP266" i="3"/>
  <c r="AK266" i="3"/>
  <c r="AF266" i="3"/>
  <c r="AM266" i="3"/>
  <c r="AL266" i="3"/>
  <c r="AG266" i="3"/>
  <c r="AR266" i="3"/>
  <c r="AI266" i="3"/>
  <c r="AH266" i="3"/>
  <c r="AS266" i="3"/>
  <c r="AN266" i="3"/>
  <c r="AK253" i="3"/>
  <c r="AF253" i="3"/>
  <c r="AV253" i="3"/>
  <c r="AU253" i="3"/>
  <c r="AT253" i="3"/>
  <c r="AG253" i="3"/>
  <c r="AW253" i="3"/>
  <c r="AR253" i="3"/>
  <c r="AQ253" i="3"/>
  <c r="AP253" i="3"/>
  <c r="AS253" i="3"/>
  <c r="AN253" i="3"/>
  <c r="AM253" i="3"/>
  <c r="AL253" i="3"/>
  <c r="AO253" i="3"/>
  <c r="AJ253" i="3"/>
  <c r="AI253" i="3"/>
  <c r="AH253" i="3"/>
  <c r="AX253" i="3"/>
  <c r="AG283" i="3"/>
  <c r="AP283" i="3"/>
  <c r="AT283" i="3"/>
  <c r="AX283" i="3"/>
  <c r="AH283" i="3"/>
  <c r="AL283" i="3"/>
  <c r="AQ283" i="3"/>
  <c r="AU283" i="3"/>
  <c r="AI283" i="3"/>
  <c r="AM283" i="3"/>
  <c r="AV283" i="3"/>
  <c r="AF283" i="3"/>
  <c r="AJ283" i="3"/>
  <c r="AN283" i="3"/>
  <c r="AR283" i="3"/>
  <c r="AS283" i="3"/>
  <c r="AW283" i="3"/>
  <c r="AK283" i="3"/>
  <c r="AO283" i="3"/>
  <c r="AG92" i="3"/>
  <c r="AH92" i="3"/>
  <c r="AJ92" i="3"/>
  <c r="AI92" i="3"/>
  <c r="AK92" i="3"/>
  <c r="AF92" i="3"/>
  <c r="AU259" i="3"/>
  <c r="AT259" i="3"/>
  <c r="AO259" i="3"/>
  <c r="AJ259" i="3"/>
  <c r="AQ259" i="3"/>
  <c r="AP259" i="3"/>
  <c r="AK259" i="3"/>
  <c r="AF259" i="3"/>
  <c r="AV259" i="3"/>
  <c r="AM259" i="3"/>
  <c r="AL259" i="3"/>
  <c r="AG259" i="3"/>
  <c r="AW259" i="3"/>
  <c r="AR259" i="3"/>
  <c r="AI259" i="3"/>
  <c r="AH259" i="3"/>
  <c r="AX259" i="3"/>
  <c r="AS259" i="3"/>
  <c r="AN259" i="3"/>
  <c r="AF79" i="3"/>
  <c r="AV79" i="3"/>
  <c r="AU79" i="3"/>
  <c r="AT79" i="3"/>
  <c r="AO79" i="3"/>
  <c r="AR79" i="3"/>
  <c r="AQ79" i="3"/>
  <c r="AP79" i="3"/>
  <c r="AK79" i="3"/>
  <c r="AN79" i="3"/>
  <c r="AM79" i="3"/>
  <c r="AL79" i="3"/>
  <c r="AG79" i="3"/>
  <c r="AW79" i="3"/>
  <c r="AJ79" i="3"/>
  <c r="AI79" i="3"/>
  <c r="AH79" i="3"/>
  <c r="AX79" i="3"/>
  <c r="AS79" i="3"/>
  <c r="AR15" i="3"/>
  <c r="AQ15" i="3"/>
  <c r="AN15" i="3"/>
  <c r="AL15" i="3"/>
  <c r="AW15" i="3"/>
  <c r="AJ15" i="3"/>
  <c r="AS15" i="3"/>
  <c r="AV15" i="3"/>
  <c r="AT15" i="3"/>
  <c r="AO15" i="3"/>
  <c r="AI31" i="3"/>
  <c r="AH31" i="3"/>
  <c r="AX31" i="3"/>
  <c r="AS31" i="3"/>
  <c r="AN31" i="3"/>
  <c r="AU31" i="3"/>
  <c r="AT31" i="3"/>
  <c r="AO31" i="3"/>
  <c r="AJ31" i="3"/>
  <c r="AQ31" i="3"/>
  <c r="AP31" i="3"/>
  <c r="AK31" i="3"/>
  <c r="AF31" i="3"/>
  <c r="AV31" i="3"/>
  <c r="AM31" i="3"/>
  <c r="AL31" i="3"/>
  <c r="AG31" i="3"/>
  <c r="AW31" i="3"/>
  <c r="AR31" i="3"/>
  <c r="AI70" i="3"/>
  <c r="AH70" i="3"/>
  <c r="AX70" i="3"/>
  <c r="AS70" i="3"/>
  <c r="AN70" i="3"/>
  <c r="AU70" i="3"/>
  <c r="AT70" i="3"/>
  <c r="AO70" i="3"/>
  <c r="AJ70" i="3"/>
  <c r="AQ70" i="3"/>
  <c r="AP70" i="3"/>
  <c r="AK70" i="3"/>
  <c r="AF70" i="3"/>
  <c r="AV70" i="3"/>
  <c r="AM70" i="3"/>
  <c r="AL70" i="3"/>
  <c r="AG70" i="3"/>
  <c r="AW70" i="3"/>
  <c r="AR70" i="3"/>
  <c r="AL226" i="3"/>
  <c r="AG226" i="3"/>
  <c r="AW226" i="3"/>
  <c r="AR226" i="3"/>
  <c r="AQ226" i="3"/>
  <c r="AH226" i="3"/>
  <c r="AX226" i="3"/>
  <c r="AS226" i="3"/>
  <c r="AN226" i="3"/>
  <c r="AM226" i="3"/>
  <c r="AT226" i="3"/>
  <c r="AO226" i="3"/>
  <c r="AJ226" i="3"/>
  <c r="AI226" i="3"/>
  <c r="AP226" i="3"/>
  <c r="AK226" i="3"/>
  <c r="AF226" i="3"/>
  <c r="AV226" i="3"/>
  <c r="AU226" i="3"/>
  <c r="AN24" i="3"/>
  <c r="AM24" i="3"/>
  <c r="AL24" i="3"/>
  <c r="AG24" i="3"/>
  <c r="AW24" i="3"/>
  <c r="AJ24" i="3"/>
  <c r="AI24" i="3"/>
  <c r="AH24" i="3"/>
  <c r="AX24" i="3"/>
  <c r="AS24" i="3"/>
  <c r="AF24" i="3"/>
  <c r="AV24" i="3"/>
  <c r="AU24" i="3"/>
  <c r="AT24" i="3"/>
  <c r="AO24" i="3"/>
  <c r="AR24" i="3"/>
  <c r="AQ24" i="3"/>
  <c r="AP24" i="3"/>
  <c r="AK24" i="3"/>
  <c r="AN40" i="3"/>
  <c r="AM40" i="3"/>
  <c r="AL40" i="3"/>
  <c r="AG40" i="3"/>
  <c r="AJ40" i="3"/>
  <c r="AI40" i="3"/>
  <c r="AH40" i="3"/>
  <c r="AF40" i="3"/>
  <c r="AO40" i="3"/>
  <c r="AK40" i="3"/>
  <c r="AH60" i="3"/>
  <c r="AX60" i="3"/>
  <c r="AS60" i="3"/>
  <c r="AF60" i="3"/>
  <c r="AU60" i="3"/>
  <c r="AT60" i="3"/>
  <c r="AO60" i="3"/>
  <c r="AQ60" i="3"/>
  <c r="AM60" i="3"/>
  <c r="AP60" i="3"/>
  <c r="AK60" i="3"/>
  <c r="AI60" i="3"/>
  <c r="AV60" i="3"/>
  <c r="AR60" i="3"/>
  <c r="AL60" i="3"/>
  <c r="AG60" i="3"/>
  <c r="AW60" i="3"/>
  <c r="AN60" i="3"/>
  <c r="AJ60" i="3"/>
  <c r="AG76" i="3"/>
  <c r="AR76" i="3"/>
  <c r="AQ76" i="3"/>
  <c r="AP76" i="3"/>
  <c r="AS76" i="3"/>
  <c r="AN76" i="3"/>
  <c r="AM76" i="3"/>
  <c r="AL76" i="3"/>
  <c r="AO76" i="3"/>
  <c r="AJ76" i="3"/>
  <c r="AI76" i="3"/>
  <c r="AH76" i="3"/>
  <c r="AK76" i="3"/>
  <c r="AF76" i="3"/>
  <c r="AT76" i="3"/>
  <c r="AL108" i="3"/>
  <c r="AG108" i="3"/>
  <c r="AW108" i="3"/>
  <c r="AR108" i="3"/>
  <c r="AQ108" i="3"/>
  <c r="AH108" i="3"/>
  <c r="AX108" i="3"/>
  <c r="AS108" i="3"/>
  <c r="AN108" i="3"/>
  <c r="AM108" i="3"/>
  <c r="AT108" i="3"/>
  <c r="AO108" i="3"/>
  <c r="AJ108" i="3"/>
  <c r="AI108" i="3"/>
  <c r="AP108" i="3"/>
  <c r="AK108" i="3"/>
  <c r="AF108" i="3"/>
  <c r="AV108" i="3"/>
  <c r="AU108" i="3"/>
  <c r="AL124" i="3"/>
  <c r="AG124" i="3"/>
  <c r="AR124" i="3"/>
  <c r="AQ124" i="3"/>
  <c r="AH124" i="3"/>
  <c r="AS124" i="3"/>
  <c r="AN124" i="3"/>
  <c r="AM124" i="3"/>
  <c r="AO124" i="3"/>
  <c r="AJ124" i="3"/>
  <c r="AI124" i="3"/>
  <c r="AP124" i="3"/>
  <c r="AK124" i="3"/>
  <c r="AF124" i="3"/>
  <c r="AL140" i="3"/>
  <c r="AG140" i="3"/>
  <c r="AW140" i="3"/>
  <c r="AR140" i="3"/>
  <c r="AQ140" i="3"/>
  <c r="AH140" i="3"/>
  <c r="AX140" i="3"/>
  <c r="AS140" i="3"/>
  <c r="AN140" i="3"/>
  <c r="AM140" i="3"/>
  <c r="AT140" i="3"/>
  <c r="AO140" i="3"/>
  <c r="AJ140" i="3"/>
  <c r="AI140" i="3"/>
  <c r="AP140" i="3"/>
  <c r="AK140" i="3"/>
  <c r="AF140" i="3"/>
  <c r="AV140" i="3"/>
  <c r="AU140" i="3"/>
  <c r="AR160" i="3"/>
  <c r="AQ160" i="3"/>
  <c r="AT160" i="3"/>
  <c r="AG160" i="3"/>
  <c r="AN160" i="3"/>
  <c r="AM160" i="3"/>
  <c r="AP160" i="3"/>
  <c r="AO160" i="3"/>
  <c r="AJ160" i="3"/>
  <c r="AI160" i="3"/>
  <c r="AL160" i="3"/>
  <c r="AK160" i="3"/>
  <c r="AS160" i="3"/>
  <c r="AF160" i="3"/>
  <c r="AH160" i="3"/>
  <c r="AR176" i="3"/>
  <c r="AQ176" i="3"/>
  <c r="AP176" i="3"/>
  <c r="AK176" i="3"/>
  <c r="AN176" i="3"/>
  <c r="AM176" i="3"/>
  <c r="AL176" i="3"/>
  <c r="AG176" i="3"/>
  <c r="AW176" i="3"/>
  <c r="AJ176" i="3"/>
  <c r="AI176" i="3"/>
  <c r="AH176" i="3"/>
  <c r="AX176" i="3"/>
  <c r="AS176" i="3"/>
  <c r="AF176" i="3"/>
  <c r="AV176" i="3"/>
  <c r="AU176" i="3"/>
  <c r="AT176" i="3"/>
  <c r="AO176" i="3"/>
  <c r="AF204" i="3"/>
  <c r="AG204" i="3"/>
  <c r="AI204" i="3"/>
  <c r="AH204" i="3"/>
  <c r="AR224" i="3"/>
  <c r="AQ224" i="3"/>
  <c r="AP224" i="3"/>
  <c r="AK224" i="3"/>
  <c r="AN224" i="3"/>
  <c r="AM224" i="3"/>
  <c r="AL224" i="3"/>
  <c r="AG224" i="3"/>
  <c r="AW224" i="3"/>
  <c r="AJ224" i="3"/>
  <c r="AI224" i="3"/>
  <c r="AH224" i="3"/>
  <c r="AX224" i="3"/>
  <c r="AS224" i="3"/>
  <c r="AF224" i="3"/>
  <c r="AV224" i="3"/>
  <c r="AU224" i="3"/>
  <c r="AT224" i="3"/>
  <c r="AO224" i="3"/>
  <c r="AR240" i="3"/>
  <c r="AQ240" i="3"/>
  <c r="AP240" i="3"/>
  <c r="AK240" i="3"/>
  <c r="AN240" i="3"/>
  <c r="AM240" i="3"/>
  <c r="AL240" i="3"/>
  <c r="AG240" i="3"/>
  <c r="AJ240" i="3"/>
  <c r="AI240" i="3"/>
  <c r="AH240" i="3"/>
  <c r="AS240" i="3"/>
  <c r="AF240" i="3"/>
  <c r="AU240" i="3"/>
  <c r="AT240" i="3"/>
  <c r="AO240" i="3"/>
  <c r="AG95" i="3"/>
  <c r="AR95" i="3"/>
  <c r="AQ95" i="3"/>
  <c r="AP95" i="3"/>
  <c r="AS95" i="3"/>
  <c r="AN95" i="3"/>
  <c r="AM95" i="3"/>
  <c r="AL95" i="3"/>
  <c r="AO95" i="3"/>
  <c r="AJ95" i="3"/>
  <c r="AI95" i="3"/>
  <c r="AH95" i="3"/>
  <c r="AK95" i="3"/>
  <c r="AF95" i="3"/>
  <c r="AU95" i="3"/>
  <c r="AT95" i="3"/>
  <c r="AG111" i="3"/>
  <c r="AW111" i="3"/>
  <c r="AR111" i="3"/>
  <c r="AQ111" i="3"/>
  <c r="AP111" i="3"/>
  <c r="AS111" i="3"/>
  <c r="AN111" i="3"/>
  <c r="AM111" i="3"/>
  <c r="AL111" i="3"/>
  <c r="AO111" i="3"/>
  <c r="AJ111" i="3"/>
  <c r="AI111" i="3"/>
  <c r="AH111" i="3"/>
  <c r="AX111" i="3"/>
  <c r="AK111" i="3"/>
  <c r="AF111" i="3"/>
  <c r="AV111" i="3"/>
  <c r="AU111" i="3"/>
  <c r="AT111" i="3"/>
  <c r="AG127" i="3"/>
  <c r="AI127" i="3"/>
  <c r="AH127" i="3"/>
  <c r="AF127" i="3"/>
  <c r="AG143" i="3"/>
  <c r="AQ143" i="3"/>
  <c r="AP143" i="3"/>
  <c r="AN143" i="3"/>
  <c r="AM143" i="3"/>
  <c r="AL143" i="3"/>
  <c r="AO143" i="3"/>
  <c r="AJ143" i="3"/>
  <c r="AI143" i="3"/>
  <c r="AH143" i="3"/>
  <c r="AK143" i="3"/>
  <c r="AF143" i="3"/>
  <c r="AU163" i="3"/>
  <c r="AS163" i="3"/>
  <c r="AV163" i="3"/>
  <c r="AR163" i="3"/>
  <c r="AQ163" i="3"/>
  <c r="AO163" i="3"/>
  <c r="AN163" i="3"/>
  <c r="AJ163" i="3"/>
  <c r="AX163" i="3"/>
  <c r="AM163" i="3"/>
  <c r="AK163" i="3"/>
  <c r="AF163" i="3"/>
  <c r="AT163" i="3"/>
  <c r="AP163" i="3"/>
  <c r="AI163" i="3"/>
  <c r="AG163" i="3"/>
  <c r="AW163" i="3"/>
  <c r="AL163" i="3"/>
  <c r="AH163" i="3"/>
  <c r="AU179" i="3"/>
  <c r="AT179" i="3"/>
  <c r="AO179" i="3"/>
  <c r="AJ179" i="3"/>
  <c r="AQ179" i="3"/>
  <c r="AP179" i="3"/>
  <c r="AK179" i="3"/>
  <c r="AF179" i="3"/>
  <c r="AV179" i="3"/>
  <c r="AM179" i="3"/>
  <c r="AL179" i="3"/>
  <c r="AG179" i="3"/>
  <c r="AW179" i="3"/>
  <c r="AR179" i="3"/>
  <c r="AI179" i="3"/>
  <c r="AH179" i="3"/>
  <c r="AX179" i="3"/>
  <c r="AS179" i="3"/>
  <c r="AN179" i="3"/>
  <c r="AU195" i="3"/>
  <c r="AT195" i="3"/>
  <c r="AO195" i="3"/>
  <c r="AJ195" i="3"/>
  <c r="AQ195" i="3"/>
  <c r="AP195" i="3"/>
  <c r="AK195" i="3"/>
  <c r="AF195" i="3"/>
  <c r="AV195" i="3"/>
  <c r="AM195" i="3"/>
  <c r="AL195" i="3"/>
  <c r="AG195" i="3"/>
  <c r="AW195" i="3"/>
  <c r="AR195" i="3"/>
  <c r="AI195" i="3"/>
  <c r="AH195" i="3"/>
  <c r="AX195" i="3"/>
  <c r="AS195" i="3"/>
  <c r="AN195" i="3"/>
  <c r="AK215" i="3"/>
  <c r="AF215" i="3"/>
  <c r="AM215" i="3"/>
  <c r="AL215" i="3"/>
  <c r="AG215" i="3"/>
  <c r="AI215" i="3"/>
  <c r="AH215" i="3"/>
  <c r="AN215" i="3"/>
  <c r="AO215" i="3"/>
  <c r="AJ215" i="3"/>
  <c r="AI239" i="3"/>
  <c r="AH239" i="3"/>
  <c r="AN239" i="3"/>
  <c r="AO239" i="3"/>
  <c r="AJ239" i="3"/>
  <c r="AK239" i="3"/>
  <c r="AF239" i="3"/>
  <c r="AM239" i="3"/>
  <c r="AL239" i="3"/>
  <c r="AG239" i="3"/>
  <c r="AT26" i="3"/>
  <c r="AO26" i="3"/>
  <c r="AJ26" i="3"/>
  <c r="AI26" i="3"/>
  <c r="AP26" i="3"/>
  <c r="AK26" i="3"/>
  <c r="AF26" i="3"/>
  <c r="AV26" i="3"/>
  <c r="AU26" i="3"/>
  <c r="AL26" i="3"/>
  <c r="AG26" i="3"/>
  <c r="AW26" i="3"/>
  <c r="AR26" i="3"/>
  <c r="AQ26" i="3"/>
  <c r="AH26" i="3"/>
  <c r="AX26" i="3"/>
  <c r="AS26" i="3"/>
  <c r="AN26" i="3"/>
  <c r="AM26" i="3"/>
  <c r="AT42" i="3"/>
  <c r="AO42" i="3"/>
  <c r="AJ42" i="3"/>
  <c r="AI42" i="3"/>
  <c r="AP42" i="3"/>
  <c r="AK42" i="3"/>
  <c r="AF42" i="3"/>
  <c r="AV42" i="3"/>
  <c r="AU42" i="3"/>
  <c r="AL42" i="3"/>
  <c r="AG42" i="3"/>
  <c r="AW42" i="3"/>
  <c r="AR42" i="3"/>
  <c r="AQ42" i="3"/>
  <c r="AH42" i="3"/>
  <c r="AX42" i="3"/>
  <c r="AS42" i="3"/>
  <c r="AN42" i="3"/>
  <c r="AM42" i="3"/>
  <c r="AN58" i="3"/>
  <c r="AM58" i="3"/>
  <c r="AW58" i="3"/>
  <c r="AS58" i="3"/>
  <c r="AJ58" i="3"/>
  <c r="AI58" i="3"/>
  <c r="AO58" i="3"/>
  <c r="AK58" i="3"/>
  <c r="AX58" i="3"/>
  <c r="AF58" i="3"/>
  <c r="AV58" i="3"/>
  <c r="AU58" i="3"/>
  <c r="AT58" i="3"/>
  <c r="AP58" i="3"/>
  <c r="AG58" i="3"/>
  <c r="AR58" i="3"/>
  <c r="AQ58" i="3"/>
  <c r="AL58" i="3"/>
  <c r="AH58" i="3"/>
  <c r="AQ78" i="3"/>
  <c r="AP78" i="3"/>
  <c r="AK78" i="3"/>
  <c r="AF78" i="3"/>
  <c r="AV78" i="3"/>
  <c r="AM78" i="3"/>
  <c r="AL78" i="3"/>
  <c r="AG78" i="3"/>
  <c r="AW78" i="3"/>
  <c r="AR78" i="3"/>
  <c r="AI78" i="3"/>
  <c r="AH78" i="3"/>
  <c r="AX78" i="3"/>
  <c r="AS78" i="3"/>
  <c r="AN78" i="3"/>
  <c r="AU78" i="3"/>
  <c r="AT78" i="3"/>
  <c r="AO78" i="3"/>
  <c r="AJ78" i="3"/>
  <c r="AN94" i="3"/>
  <c r="AM94" i="3"/>
  <c r="AL94" i="3"/>
  <c r="AG94" i="3"/>
  <c r="AW94" i="3"/>
  <c r="AJ94" i="3"/>
  <c r="AI94" i="3"/>
  <c r="AH94" i="3"/>
  <c r="AX94" i="3"/>
  <c r="AS94" i="3"/>
  <c r="AF94" i="3"/>
  <c r="AV94" i="3"/>
  <c r="AU94" i="3"/>
  <c r="AT94" i="3"/>
  <c r="AO94" i="3"/>
  <c r="AR94" i="3"/>
  <c r="AQ94" i="3"/>
  <c r="AP94" i="3"/>
  <c r="AK94" i="3"/>
  <c r="AN110" i="3"/>
  <c r="AM110" i="3"/>
  <c r="AL110" i="3"/>
  <c r="AG110" i="3"/>
  <c r="AW110" i="3"/>
  <c r="AJ110" i="3"/>
  <c r="AI110" i="3"/>
  <c r="AH110" i="3"/>
  <c r="AX110" i="3"/>
  <c r="AS110" i="3"/>
  <c r="AF110" i="3"/>
  <c r="AV110" i="3"/>
  <c r="AU110" i="3"/>
  <c r="AT110" i="3"/>
  <c r="AO110" i="3"/>
  <c r="AR110" i="3"/>
  <c r="AQ110" i="3"/>
  <c r="AP110" i="3"/>
  <c r="AK110" i="3"/>
  <c r="AL126" i="3"/>
  <c r="AG126" i="3"/>
  <c r="AJ126" i="3"/>
  <c r="AH126" i="3"/>
  <c r="AS126" i="3"/>
  <c r="AT126" i="3"/>
  <c r="AO126" i="3"/>
  <c r="AR126" i="3"/>
  <c r="AP126" i="3"/>
  <c r="AK126" i="3"/>
  <c r="AJ146" i="3"/>
  <c r="AI146" i="3"/>
  <c r="AH146" i="3"/>
  <c r="AX146" i="3"/>
  <c r="AS146" i="3"/>
  <c r="AF146" i="3"/>
  <c r="AV146" i="3"/>
  <c r="AU146" i="3"/>
  <c r="AT146" i="3"/>
  <c r="AO146" i="3"/>
  <c r="AR146" i="3"/>
  <c r="AQ146" i="3"/>
  <c r="AP146" i="3"/>
  <c r="AK146" i="3"/>
  <c r="AN146" i="3"/>
  <c r="AM146" i="3"/>
  <c r="AL146" i="3"/>
  <c r="AG146" i="3"/>
  <c r="AW146" i="3"/>
  <c r="AH166" i="3"/>
  <c r="AR166" i="3"/>
  <c r="AK166" i="3"/>
  <c r="AG166" i="3"/>
  <c r="AT166" i="3"/>
  <c r="AN166" i="3"/>
  <c r="AU166" i="3"/>
  <c r="AQ166" i="3"/>
  <c r="AP166" i="3"/>
  <c r="AJ166" i="3"/>
  <c r="AM166" i="3"/>
  <c r="AI166" i="3"/>
  <c r="AL166" i="3"/>
  <c r="AF166" i="3"/>
  <c r="AV166" i="3"/>
  <c r="AS166" i="3"/>
  <c r="AO166" i="3"/>
  <c r="AH182" i="3"/>
  <c r="AX182" i="3"/>
  <c r="AS182" i="3"/>
  <c r="AN182" i="3"/>
  <c r="AM182" i="3"/>
  <c r="AT182" i="3"/>
  <c r="AO182" i="3"/>
  <c r="AJ182" i="3"/>
  <c r="AI182" i="3"/>
  <c r="AP182" i="3"/>
  <c r="AK182" i="3"/>
  <c r="AF182" i="3"/>
  <c r="AV182" i="3"/>
  <c r="AU182" i="3"/>
  <c r="AL182" i="3"/>
  <c r="AG182" i="3"/>
  <c r="AW182" i="3"/>
  <c r="AR182" i="3"/>
  <c r="AQ182" i="3"/>
  <c r="AP206" i="3"/>
  <c r="AK206" i="3"/>
  <c r="AF206" i="3"/>
  <c r="AV206" i="3"/>
  <c r="AU206" i="3"/>
  <c r="AL206" i="3"/>
  <c r="AG206" i="3"/>
  <c r="AW206" i="3"/>
  <c r="AR206" i="3"/>
  <c r="AQ206" i="3"/>
  <c r="AH206" i="3"/>
  <c r="AX206" i="3"/>
  <c r="AS206" i="3"/>
  <c r="AN206" i="3"/>
  <c r="AM206" i="3"/>
  <c r="AT206" i="3"/>
  <c r="AO206" i="3"/>
  <c r="AJ206" i="3"/>
  <c r="AI206" i="3"/>
  <c r="AP222" i="3"/>
  <c r="AK222" i="3"/>
  <c r="AF222" i="3"/>
  <c r="AV222" i="3"/>
  <c r="AU222" i="3"/>
  <c r="AL222" i="3"/>
  <c r="AG222" i="3"/>
  <c r="AW222" i="3"/>
  <c r="AR222" i="3"/>
  <c r="AQ222" i="3"/>
  <c r="AH222" i="3"/>
  <c r="AX222" i="3"/>
  <c r="AS222" i="3"/>
  <c r="AN222" i="3"/>
  <c r="AM222" i="3"/>
  <c r="AT222" i="3"/>
  <c r="AO222" i="3"/>
  <c r="AJ222" i="3"/>
  <c r="AI222" i="3"/>
  <c r="AG33" i="3"/>
  <c r="AW33" i="3"/>
  <c r="AR33" i="3"/>
  <c r="AQ33" i="3"/>
  <c r="AP33" i="3"/>
  <c r="AS33" i="3"/>
  <c r="AN33" i="3"/>
  <c r="AM33" i="3"/>
  <c r="AL33" i="3"/>
  <c r="AO33" i="3"/>
  <c r="AJ33" i="3"/>
  <c r="AI33" i="3"/>
  <c r="AH33" i="3"/>
  <c r="AX33" i="3"/>
  <c r="AK33" i="3"/>
  <c r="AF33" i="3"/>
  <c r="AV33" i="3"/>
  <c r="AU33" i="3"/>
  <c r="AT33" i="3"/>
  <c r="AK49" i="3"/>
  <c r="AF49" i="3"/>
  <c r="AS49" i="3"/>
  <c r="AR49" i="3"/>
  <c r="AQ49" i="3"/>
  <c r="AP49" i="3"/>
  <c r="AO49" i="3"/>
  <c r="AN49" i="3"/>
  <c r="AM49" i="3"/>
  <c r="AL49" i="3"/>
  <c r="AG49" i="3"/>
  <c r="AJ49" i="3"/>
  <c r="AI49" i="3"/>
  <c r="AH49" i="3"/>
  <c r="AX49" i="3"/>
  <c r="AW49" i="3"/>
  <c r="AV49" i="3"/>
  <c r="AU49" i="3"/>
  <c r="AT49" i="3"/>
  <c r="AH65" i="3"/>
  <c r="AX65" i="3"/>
  <c r="AS65" i="3"/>
  <c r="AN65" i="3"/>
  <c r="AM65" i="3"/>
  <c r="AT65" i="3"/>
  <c r="AO65" i="3"/>
  <c r="AJ65" i="3"/>
  <c r="AI65" i="3"/>
  <c r="AP65" i="3"/>
  <c r="AK65" i="3"/>
  <c r="AF65" i="3"/>
  <c r="AV65" i="3"/>
  <c r="AU65" i="3"/>
  <c r="AL65" i="3"/>
  <c r="AG65" i="3"/>
  <c r="AW65" i="3"/>
  <c r="AR65" i="3"/>
  <c r="AQ65" i="3"/>
  <c r="AU85" i="3"/>
  <c r="AT85" i="3"/>
  <c r="AO85" i="3"/>
  <c r="AJ85" i="3"/>
  <c r="AQ85" i="3"/>
  <c r="AP85" i="3"/>
  <c r="AK85" i="3"/>
  <c r="AF85" i="3"/>
  <c r="AV85" i="3"/>
  <c r="AM85" i="3"/>
  <c r="AL85" i="3"/>
  <c r="AG85" i="3"/>
  <c r="AW85" i="3"/>
  <c r="AR85" i="3"/>
  <c r="AI85" i="3"/>
  <c r="AH85" i="3"/>
  <c r="AX85" i="3"/>
  <c r="AS85" i="3"/>
  <c r="AN85" i="3"/>
  <c r="AJ101" i="3"/>
  <c r="AK101" i="3"/>
  <c r="AF101" i="3"/>
  <c r="AM101" i="3"/>
  <c r="AL101" i="3"/>
  <c r="AG101" i="3"/>
  <c r="AI101" i="3"/>
  <c r="AH101" i="3"/>
  <c r="AU117" i="3"/>
  <c r="AT117" i="3"/>
  <c r="AO117" i="3"/>
  <c r="AJ117" i="3"/>
  <c r="AQ117" i="3"/>
  <c r="AP117" i="3"/>
  <c r="AK117" i="3"/>
  <c r="AF117" i="3"/>
  <c r="AV117" i="3"/>
  <c r="AM117" i="3"/>
  <c r="AL117" i="3"/>
  <c r="AG117" i="3"/>
  <c r="AW117" i="3"/>
  <c r="AR117" i="3"/>
  <c r="AI117" i="3"/>
  <c r="AH117" i="3"/>
  <c r="AX117" i="3"/>
  <c r="AS117" i="3"/>
  <c r="AN117" i="3"/>
  <c r="AU133" i="3"/>
  <c r="AT133" i="3"/>
  <c r="AO133" i="3"/>
  <c r="AJ133" i="3"/>
  <c r="AQ133" i="3"/>
  <c r="AP133" i="3"/>
  <c r="AK133" i="3"/>
  <c r="AF133" i="3"/>
  <c r="AV133" i="3"/>
  <c r="AM133" i="3"/>
  <c r="AL133" i="3"/>
  <c r="AG133" i="3"/>
  <c r="AW133" i="3"/>
  <c r="AR133" i="3"/>
  <c r="AI133" i="3"/>
  <c r="AH133" i="3"/>
  <c r="AX133" i="3"/>
  <c r="AS133" i="3"/>
  <c r="AN133" i="3"/>
  <c r="AJ149" i="3"/>
  <c r="AK149" i="3"/>
  <c r="AF149" i="3"/>
  <c r="AM149" i="3"/>
  <c r="AL149" i="3"/>
  <c r="AG149" i="3"/>
  <c r="AI149" i="3"/>
  <c r="AH149" i="3"/>
  <c r="AO169" i="3"/>
  <c r="AJ169" i="3"/>
  <c r="AI169" i="3"/>
  <c r="AH169" i="3"/>
  <c r="AX169" i="3"/>
  <c r="AK169" i="3"/>
  <c r="AF169" i="3"/>
  <c r="AV169" i="3"/>
  <c r="AU169" i="3"/>
  <c r="AT169" i="3"/>
  <c r="AG169" i="3"/>
  <c r="AW169" i="3"/>
  <c r="AR169" i="3"/>
  <c r="AQ169" i="3"/>
  <c r="AP169" i="3"/>
  <c r="AS169" i="3"/>
  <c r="AN169" i="3"/>
  <c r="AM169" i="3"/>
  <c r="AL169" i="3"/>
  <c r="AJ185" i="3"/>
  <c r="AI185" i="3"/>
  <c r="AH185" i="3"/>
  <c r="AF185" i="3"/>
  <c r="AG185" i="3"/>
  <c r="AO201" i="3"/>
  <c r="AJ201" i="3"/>
  <c r="AI201" i="3"/>
  <c r="AH201" i="3"/>
  <c r="AX201" i="3"/>
  <c r="AK201" i="3"/>
  <c r="AF201" i="3"/>
  <c r="AV201" i="3"/>
  <c r="AU201" i="3"/>
  <c r="AT201" i="3"/>
  <c r="AG201" i="3"/>
  <c r="AW201" i="3"/>
  <c r="AR201" i="3"/>
  <c r="AQ201" i="3"/>
  <c r="AP201" i="3"/>
  <c r="AS201" i="3"/>
  <c r="AN201" i="3"/>
  <c r="AM201" i="3"/>
  <c r="AL201" i="3"/>
  <c r="AO217" i="3"/>
  <c r="AJ217" i="3"/>
  <c r="AI217" i="3"/>
  <c r="AH217" i="3"/>
  <c r="AX217" i="3"/>
  <c r="AK217" i="3"/>
  <c r="AF217" i="3"/>
  <c r="AV217" i="3"/>
  <c r="AU217" i="3"/>
  <c r="AT217" i="3"/>
  <c r="AG217" i="3"/>
  <c r="AW217" i="3"/>
  <c r="AR217" i="3"/>
  <c r="AQ217" i="3"/>
  <c r="AP217" i="3"/>
  <c r="AS217" i="3"/>
  <c r="AN217" i="3"/>
  <c r="AM217" i="3"/>
  <c r="AL217" i="3"/>
  <c r="AG241" i="3"/>
  <c r="AW241" i="3"/>
  <c r="AR241" i="3"/>
  <c r="AQ241" i="3"/>
  <c r="AP241" i="3"/>
  <c r="AS241" i="3"/>
  <c r="AN241" i="3"/>
  <c r="AM241" i="3"/>
  <c r="AL241" i="3"/>
  <c r="AO241" i="3"/>
  <c r="AJ241" i="3"/>
  <c r="AI241" i="3"/>
  <c r="AH241" i="3"/>
  <c r="AX241" i="3"/>
  <c r="AK241" i="3"/>
  <c r="AF241" i="3"/>
  <c r="AV241" i="3"/>
  <c r="AU241" i="3"/>
  <c r="AT241" i="3"/>
  <c r="AP254" i="3"/>
  <c r="AK254" i="3"/>
  <c r="AF254" i="3"/>
  <c r="AV254" i="3"/>
  <c r="AU254" i="3"/>
  <c r="AL254" i="3"/>
  <c r="AG254" i="3"/>
  <c r="AW254" i="3"/>
  <c r="AR254" i="3"/>
  <c r="AQ254" i="3"/>
  <c r="AH254" i="3"/>
  <c r="AX254" i="3"/>
  <c r="AS254" i="3"/>
  <c r="AN254" i="3"/>
  <c r="AM254" i="3"/>
  <c r="AT254" i="3"/>
  <c r="AO254" i="3"/>
  <c r="AJ254" i="3"/>
  <c r="AI254" i="3"/>
  <c r="AF252" i="3"/>
  <c r="AU252" i="3"/>
  <c r="AT252" i="3"/>
  <c r="AO252" i="3"/>
  <c r="AR252" i="3"/>
  <c r="AQ252" i="3"/>
  <c r="AP252" i="3"/>
  <c r="AK252" i="3"/>
  <c r="AN252" i="3"/>
  <c r="AM252" i="3"/>
  <c r="AL252" i="3"/>
  <c r="AG252" i="3"/>
  <c r="AJ252" i="3"/>
  <c r="AI252" i="3"/>
  <c r="AH252" i="3"/>
  <c r="AS252" i="3"/>
  <c r="AN263" i="3"/>
  <c r="AM263" i="3"/>
  <c r="AL263" i="3"/>
  <c r="AG263" i="3"/>
  <c r="AW263" i="3"/>
  <c r="AJ263" i="3"/>
  <c r="AI263" i="3"/>
  <c r="AH263" i="3"/>
  <c r="AX263" i="3"/>
  <c r="AS263" i="3"/>
  <c r="AF263" i="3"/>
  <c r="AV263" i="3"/>
  <c r="AU263" i="3"/>
  <c r="AT263" i="3"/>
  <c r="AO263" i="3"/>
  <c r="AR263" i="3"/>
  <c r="AQ263" i="3"/>
  <c r="AP263" i="3"/>
  <c r="AK263" i="3"/>
  <c r="AL258" i="3"/>
  <c r="AG258" i="3"/>
  <c r="AW258" i="3"/>
  <c r="AR258" i="3"/>
  <c r="AQ258" i="3"/>
  <c r="AH258" i="3"/>
  <c r="AX258" i="3"/>
  <c r="AS258" i="3"/>
  <c r="AN258" i="3"/>
  <c r="AM258" i="3"/>
  <c r="AT258" i="3"/>
  <c r="AO258" i="3"/>
  <c r="AJ258" i="3"/>
  <c r="AI258" i="3"/>
  <c r="AP258" i="3"/>
  <c r="AK258" i="3"/>
  <c r="AF258" i="3"/>
  <c r="AV258" i="3"/>
  <c r="AU258" i="3"/>
  <c r="AG279" i="3"/>
  <c r="AL279" i="3"/>
  <c r="AP279" i="3"/>
  <c r="AT279" i="3"/>
  <c r="AH279" i="3"/>
  <c r="AM279" i="3"/>
  <c r="AQ279" i="3"/>
  <c r="AU279" i="3"/>
  <c r="AI279" i="3"/>
  <c r="AR279" i="3"/>
  <c r="AF279" i="3"/>
  <c r="AJ279" i="3"/>
  <c r="AN279" i="3"/>
  <c r="AO279" i="3"/>
  <c r="AS279" i="3"/>
  <c r="AK279" i="3"/>
  <c r="AO249" i="3"/>
  <c r="AJ249" i="3"/>
  <c r="AI249" i="3"/>
  <c r="AH249" i="3"/>
  <c r="AK249" i="3"/>
  <c r="AF249" i="3"/>
  <c r="AU249" i="3"/>
  <c r="AT249" i="3"/>
  <c r="AG249" i="3"/>
  <c r="AR249" i="3"/>
  <c r="AQ249" i="3"/>
  <c r="AP249" i="3"/>
  <c r="AS249" i="3"/>
  <c r="AN249" i="3"/>
  <c r="AM249" i="3"/>
  <c r="AL249" i="3"/>
  <c r="AF278" i="3"/>
  <c r="AO278" i="3"/>
  <c r="AS278" i="3"/>
  <c r="AW278" i="3"/>
  <c r="AG278" i="3"/>
  <c r="AK278" i="3"/>
  <c r="AP278" i="3"/>
  <c r="AT278" i="3"/>
  <c r="AX278" i="3"/>
  <c r="AH278" i="3"/>
  <c r="AL278" i="3"/>
  <c r="AU278" i="3"/>
  <c r="AI278" i="3"/>
  <c r="AM278" i="3"/>
  <c r="AQ278" i="3"/>
  <c r="AN278" i="3"/>
  <c r="AR278" i="3"/>
  <c r="AV278" i="3"/>
  <c r="AJ278" i="3"/>
  <c r="E141" i="3"/>
  <c r="AE141" i="3" s="1"/>
  <c r="AO12" i="3"/>
  <c r="AJ12" i="3"/>
  <c r="AI12" i="3"/>
  <c r="AH12" i="3"/>
  <c r="AK12" i="3"/>
  <c r="AF12" i="3"/>
  <c r="AT12" i="3"/>
  <c r="AG12" i="3"/>
  <c r="AR12" i="3"/>
  <c r="AQ12" i="3"/>
  <c r="AP12" i="3"/>
  <c r="AS12" i="3"/>
  <c r="AN12" i="3"/>
  <c r="AM12" i="3"/>
  <c r="AL12" i="3"/>
  <c r="AU9" i="3"/>
  <c r="AT9" i="3"/>
  <c r="AO9" i="3"/>
  <c r="AJ9" i="3"/>
  <c r="AQ9" i="3"/>
  <c r="AP9" i="3"/>
  <c r="AK9" i="3"/>
  <c r="AF9" i="3"/>
  <c r="AV9" i="3"/>
  <c r="AM9" i="3"/>
  <c r="AL9" i="3"/>
  <c r="AG9" i="3"/>
  <c r="AW9" i="3"/>
  <c r="AR9" i="3"/>
  <c r="AI9" i="3"/>
  <c r="AH9" i="3"/>
  <c r="AX9" i="3"/>
  <c r="AS9" i="3"/>
  <c r="AN9" i="3"/>
  <c r="AF8" i="3"/>
  <c r="AG8" i="3"/>
  <c r="AH8" i="3"/>
  <c r="F23" i="6"/>
  <c r="H16" i="6"/>
  <c r="G23" i="6"/>
  <c r="P67" i="1"/>
  <c r="G67" i="1" s="1"/>
  <c r="E73" i="3" s="1"/>
  <c r="AE73" i="3" s="1"/>
  <c r="L67" i="1"/>
  <c r="O67" i="1"/>
  <c r="K67" i="1"/>
  <c r="N67" i="1"/>
  <c r="J67" i="1"/>
  <c r="Q67" i="1"/>
  <c r="M67" i="1"/>
  <c r="AF175" i="3" l="1"/>
  <c r="AJ175" i="3"/>
  <c r="AU175" i="3"/>
  <c r="AN175" i="3"/>
  <c r="AR175" i="3"/>
  <c r="AI175" i="3"/>
  <c r="AG175" i="3"/>
  <c r="AV175" i="3"/>
  <c r="AF15" i="3"/>
  <c r="AM15" i="3"/>
  <c r="AM84" i="3"/>
  <c r="AO84" i="3"/>
  <c r="AH15" i="3"/>
  <c r="AK15" i="3"/>
  <c r="AQ84" i="3"/>
  <c r="AI15" i="3"/>
  <c r="AP15" i="3"/>
  <c r="AR84" i="3"/>
  <c r="AP11" i="3"/>
  <c r="AU15" i="3"/>
  <c r="AG15" i="3"/>
  <c r="AK84" i="3"/>
  <c r="AS11" i="3"/>
  <c r="AG11" i="3"/>
  <c r="AK11" i="3"/>
  <c r="AU11" i="3"/>
  <c r="AX11" i="3"/>
  <c r="AQ11" i="3"/>
  <c r="AW11" i="3"/>
  <c r="AT11" i="3"/>
  <c r="AL11" i="3"/>
  <c r="AF11" i="3"/>
  <c r="AH11" i="3"/>
  <c r="B19" i="6"/>
  <c r="C19" i="6" s="1"/>
  <c r="AT183" i="3"/>
  <c r="AG183" i="3"/>
  <c r="AG84" i="3"/>
  <c r="AJ84" i="3"/>
  <c r="AM175" i="3"/>
  <c r="AT175" i="3"/>
  <c r="AW126" i="3"/>
  <c r="AS183" i="3"/>
  <c r="AS84" i="3"/>
  <c r="AV84" i="3"/>
  <c r="AK175" i="3"/>
  <c r="AS175" i="3"/>
  <c r="AX84" i="3"/>
  <c r="AX126" i="3"/>
  <c r="AM11" i="3"/>
  <c r="AR11" i="3"/>
  <c r="AU126" i="3"/>
  <c r="AM126" i="3"/>
  <c r="AV183" i="3"/>
  <c r="AN11" i="3"/>
  <c r="AO11" i="3"/>
  <c r="AF126" i="3"/>
  <c r="AN126" i="3"/>
  <c r="AH183" i="3"/>
  <c r="AF183" i="3"/>
  <c r="AH84" i="3"/>
  <c r="AF84" i="3"/>
  <c r="AP175" i="3"/>
  <c r="AH175" i="3"/>
  <c r="AJ11" i="3"/>
  <c r="AI11" i="3"/>
  <c r="AQ126" i="3"/>
  <c r="AO183" i="3"/>
  <c r="AW183" i="3"/>
  <c r="AQ183" i="3"/>
  <c r="AW84" i="3"/>
  <c r="AL175" i="3"/>
  <c r="AO175" i="3"/>
  <c r="AX175" i="3"/>
  <c r="F26" i="6"/>
  <c r="C4" i="7" s="1"/>
  <c r="AX134" i="3"/>
  <c r="AW134" i="3"/>
  <c r="AM92" i="3"/>
  <c r="AV27" i="3"/>
  <c r="AT180" i="3"/>
  <c r="AT71" i="3"/>
  <c r="AP73" i="3"/>
  <c r="AK73" i="3"/>
  <c r="AF73" i="3"/>
  <c r="AV73" i="3"/>
  <c r="AU73" i="3"/>
  <c r="AL73" i="3"/>
  <c r="AG73" i="3"/>
  <c r="AW73" i="3"/>
  <c r="AR73" i="3"/>
  <c r="AQ73" i="3"/>
  <c r="AH73" i="3"/>
  <c r="AX73" i="3"/>
  <c r="AS73" i="3"/>
  <c r="AN73" i="3"/>
  <c r="AM73" i="3"/>
  <c r="AT73" i="3"/>
  <c r="AO73" i="3"/>
  <c r="AJ73" i="3"/>
  <c r="AI73" i="3"/>
  <c r="AM141" i="3"/>
  <c r="AL141" i="3"/>
  <c r="AG141" i="3"/>
  <c r="AW141" i="3"/>
  <c r="AR141" i="3"/>
  <c r="AI141" i="3"/>
  <c r="AH141" i="3"/>
  <c r="AX141" i="3"/>
  <c r="AS141" i="3"/>
  <c r="AN141" i="3"/>
  <c r="AU141" i="3"/>
  <c r="AT141" i="3"/>
  <c r="AO141" i="3"/>
  <c r="AJ141" i="3"/>
  <c r="AQ141" i="3"/>
  <c r="AP141" i="3"/>
  <c r="AK141" i="3"/>
  <c r="AF141" i="3"/>
  <c r="AV141" i="3"/>
  <c r="AE4" i="3"/>
  <c r="B3" i="7" s="1"/>
  <c r="B6" i="7" s="1"/>
  <c r="B37" i="8" s="1"/>
  <c r="B39" i="8" s="1"/>
  <c r="B8" i="7" s="1"/>
  <c r="L4" i="3"/>
  <c r="G18" i="6" s="1"/>
  <c r="G19" i="6" s="1"/>
  <c r="G24" i="6" s="1"/>
  <c r="G26" i="6" s="1"/>
  <c r="D4" i="7" s="1"/>
  <c r="AI8" i="3"/>
  <c r="I16" i="6"/>
  <c r="H23" i="6"/>
  <c r="AG4" i="3" l="1"/>
  <c r="D3" i="7" s="1"/>
  <c r="D6" i="7" s="1"/>
  <c r="AF4" i="3"/>
  <c r="C3" i="7" s="1"/>
  <c r="C6" i="7" s="1"/>
  <c r="AU71" i="3"/>
  <c r="AX27" i="3"/>
  <c r="AW27" i="3"/>
  <c r="AU180" i="3"/>
  <c r="AN92" i="3"/>
  <c r="AH18" i="3"/>
  <c r="AH4" i="3" s="1"/>
  <c r="E3" i="7" s="1"/>
  <c r="M4" i="3"/>
  <c r="H18" i="6" s="1"/>
  <c r="H19" i="6" s="1"/>
  <c r="H24" i="6" s="1"/>
  <c r="H26" i="6" s="1"/>
  <c r="E4" i="7" s="1"/>
  <c r="B10" i="7"/>
  <c r="AJ8" i="3"/>
  <c r="J16" i="6"/>
  <c r="I23" i="6"/>
  <c r="C8" i="7" l="1"/>
  <c r="C10" i="7" s="1"/>
  <c r="C15" i="7" s="1"/>
  <c r="C19" i="7" s="1"/>
  <c r="AV180" i="3"/>
  <c r="AV71" i="3"/>
  <c r="AO92" i="3"/>
  <c r="E6" i="7"/>
  <c r="E8" i="7" s="1"/>
  <c r="E10" i="7" s="1"/>
  <c r="AI18" i="3"/>
  <c r="AI4" i="3" s="1"/>
  <c r="F3" i="7" s="1"/>
  <c r="N4" i="3"/>
  <c r="I18" i="6" s="1"/>
  <c r="I19" i="6" s="1"/>
  <c r="I24" i="6" s="1"/>
  <c r="I26" i="6" s="1"/>
  <c r="F4" i="7" s="1"/>
  <c r="B15" i="7"/>
  <c r="D8" i="7"/>
  <c r="D10" i="7" s="1"/>
  <c r="AK8" i="3"/>
  <c r="K16" i="6"/>
  <c r="J23" i="6"/>
  <c r="AP92" i="3" l="1"/>
  <c r="AX180" i="3"/>
  <c r="AW180" i="3"/>
  <c r="AX71" i="3"/>
  <c r="AW71" i="3"/>
  <c r="F6" i="7"/>
  <c r="F8" i="7" s="1"/>
  <c r="F10" i="7" s="1"/>
  <c r="F15" i="7" s="1"/>
  <c r="F19" i="7" s="1"/>
  <c r="AJ18" i="3"/>
  <c r="AJ4" i="3" s="1"/>
  <c r="G3" i="7" s="1"/>
  <c r="O4" i="3"/>
  <c r="J18" i="6" s="1"/>
  <c r="J19" i="6" s="1"/>
  <c r="J24" i="6" s="1"/>
  <c r="J26" i="6" s="1"/>
  <c r="G4" i="7" s="1"/>
  <c r="D15" i="7"/>
  <c r="E15" i="7"/>
  <c r="AL8" i="3"/>
  <c r="L16" i="6"/>
  <c r="K23" i="6"/>
  <c r="AQ92" i="3" l="1"/>
  <c r="G6" i="7"/>
  <c r="G8" i="7" s="1"/>
  <c r="G10" i="7" s="1"/>
  <c r="AK18" i="3"/>
  <c r="AK4" i="3" s="1"/>
  <c r="H3" i="7" s="1"/>
  <c r="P4" i="3"/>
  <c r="K18" i="6" s="1"/>
  <c r="K19" i="6" s="1"/>
  <c r="K24" i="6" s="1"/>
  <c r="K26" i="6" s="1"/>
  <c r="H4" i="7" s="1"/>
  <c r="E19" i="7"/>
  <c r="D19" i="7"/>
  <c r="AM8" i="3"/>
  <c r="M16" i="6"/>
  <c r="L23" i="6"/>
  <c r="AR92" i="3" l="1"/>
  <c r="G15" i="7"/>
  <c r="G19" i="7" s="1"/>
  <c r="H6" i="7"/>
  <c r="H8" i="7" s="1"/>
  <c r="H10" i="7" s="1"/>
  <c r="AL18" i="3"/>
  <c r="AL4" i="3" s="1"/>
  <c r="I3" i="7" s="1"/>
  <c r="Q4" i="3"/>
  <c r="L18" i="6" s="1"/>
  <c r="L19" i="6" s="1"/>
  <c r="L24" i="6" s="1"/>
  <c r="L26" i="6" s="1"/>
  <c r="I4" i="7" s="1"/>
  <c r="AN8" i="3"/>
  <c r="N16" i="6"/>
  <c r="M23" i="6"/>
  <c r="AS92" i="3" l="1"/>
  <c r="H15" i="7"/>
  <c r="H19" i="7" s="1"/>
  <c r="I6" i="7"/>
  <c r="I8" i="7" s="1"/>
  <c r="I10" i="7" s="1"/>
  <c r="AM18" i="3"/>
  <c r="AM4" i="3" s="1"/>
  <c r="J3" i="7" s="1"/>
  <c r="R4" i="3"/>
  <c r="M18" i="6" s="1"/>
  <c r="M19" i="6" s="1"/>
  <c r="M24" i="6" s="1"/>
  <c r="M26" i="6" s="1"/>
  <c r="J4" i="7" s="1"/>
  <c r="AO8" i="3"/>
  <c r="O16" i="6"/>
  <c r="N23" i="6"/>
  <c r="AT92" i="3" l="1"/>
  <c r="I15" i="7"/>
  <c r="I19" i="7" s="1"/>
  <c r="J6" i="7"/>
  <c r="J8" i="7" s="1"/>
  <c r="J10" i="7" s="1"/>
  <c r="AN18" i="3"/>
  <c r="AN4" i="3" s="1"/>
  <c r="K3" i="7" s="1"/>
  <c r="S4" i="3"/>
  <c r="N18" i="6" s="1"/>
  <c r="N19" i="6" s="1"/>
  <c r="N24" i="6" s="1"/>
  <c r="N26" i="6" s="1"/>
  <c r="K4" i="7" s="1"/>
  <c r="AP8" i="3"/>
  <c r="P16" i="6"/>
  <c r="O23" i="6"/>
  <c r="AU92" i="3" l="1"/>
  <c r="J15" i="7"/>
  <c r="K6" i="7"/>
  <c r="K8" i="7" s="1"/>
  <c r="K10" i="7" s="1"/>
  <c r="AO18" i="3"/>
  <c r="AO4" i="3" s="1"/>
  <c r="L3" i="7" s="1"/>
  <c r="T4" i="3"/>
  <c r="O18" i="6" s="1"/>
  <c r="O19" i="6" s="1"/>
  <c r="O24" i="6" s="1"/>
  <c r="O26" i="6" s="1"/>
  <c r="L4" i="7" s="1"/>
  <c r="AQ8" i="3"/>
  <c r="Q16" i="6"/>
  <c r="P23" i="6"/>
  <c r="AV92" i="3" l="1"/>
  <c r="J19" i="7"/>
  <c r="L6" i="7"/>
  <c r="L8" i="7" s="1"/>
  <c r="L10" i="7" s="1"/>
  <c r="K15" i="7"/>
  <c r="K19" i="7" s="1"/>
  <c r="AP18" i="3"/>
  <c r="AP4" i="3" s="1"/>
  <c r="M3" i="7" s="1"/>
  <c r="U4" i="3"/>
  <c r="P18" i="6" s="1"/>
  <c r="P19" i="6" s="1"/>
  <c r="P24" i="6" s="1"/>
  <c r="P26" i="6" s="1"/>
  <c r="M4" i="7" s="1"/>
  <c r="AR8" i="3"/>
  <c r="R16" i="6"/>
  <c r="Q23" i="6"/>
  <c r="AX92" i="3" l="1"/>
  <c r="AW92" i="3"/>
  <c r="L15" i="7"/>
  <c r="M6" i="7"/>
  <c r="M8" i="7" s="1"/>
  <c r="M10" i="7" s="1"/>
  <c r="AQ18" i="3"/>
  <c r="AQ4" i="3" s="1"/>
  <c r="N3" i="7" s="1"/>
  <c r="V4" i="3"/>
  <c r="Q18" i="6" s="1"/>
  <c r="Q19" i="6" s="1"/>
  <c r="Q24" i="6" s="1"/>
  <c r="Q26" i="6" s="1"/>
  <c r="N4" i="7" s="1"/>
  <c r="AS8" i="3"/>
  <c r="S16" i="6"/>
  <c r="R23" i="6"/>
  <c r="L19" i="7" l="1"/>
  <c r="M15" i="7"/>
  <c r="M19" i="7" s="1"/>
  <c r="N6" i="7"/>
  <c r="N8" i="7" s="1"/>
  <c r="N10" i="7" s="1"/>
  <c r="N15" i="7" s="1"/>
  <c r="AR18" i="3"/>
  <c r="AR4" i="3" s="1"/>
  <c r="O3" i="7" s="1"/>
  <c r="W4" i="3"/>
  <c r="R18" i="6" s="1"/>
  <c r="R19" i="6" s="1"/>
  <c r="R24" i="6" s="1"/>
  <c r="R26" i="6" s="1"/>
  <c r="O4" i="7" s="1"/>
  <c r="AT8" i="3"/>
  <c r="T16" i="6"/>
  <c r="S23" i="6"/>
  <c r="N19" i="7" l="1"/>
  <c r="O6" i="7"/>
  <c r="O8" i="7" s="1"/>
  <c r="O10" i="7" s="1"/>
  <c r="O15" i="7" s="1"/>
  <c r="AS18" i="3"/>
  <c r="AS4" i="3" s="1"/>
  <c r="P3" i="7" s="1"/>
  <c r="X4" i="3"/>
  <c r="S18" i="6" s="1"/>
  <c r="S19" i="6" s="1"/>
  <c r="S24" i="6" s="1"/>
  <c r="S26" i="6" s="1"/>
  <c r="P4" i="7" s="1"/>
  <c r="AU8" i="3"/>
  <c r="U16" i="6"/>
  <c r="T23" i="6"/>
  <c r="O19" i="7" l="1"/>
  <c r="P6" i="7"/>
  <c r="P8" i="7" s="1"/>
  <c r="P10" i="7" s="1"/>
  <c r="P15" i="7" s="1"/>
  <c r="P19" i="7" s="1"/>
  <c r="AT18" i="3"/>
  <c r="AT4" i="3" s="1"/>
  <c r="Q3" i="7" s="1"/>
  <c r="Y4" i="3"/>
  <c r="T18" i="6" s="1"/>
  <c r="T19" i="6" s="1"/>
  <c r="T24" i="6" s="1"/>
  <c r="T26" i="6" s="1"/>
  <c r="Q4" i="7" s="1"/>
  <c r="V16" i="6"/>
  <c r="U23" i="6"/>
  <c r="Q6" i="7" l="1"/>
  <c r="Q8" i="7" s="1"/>
  <c r="Q10" i="7" s="1"/>
  <c r="Q15" i="7" s="1"/>
  <c r="Q19" i="7" s="1"/>
  <c r="AV18" i="3"/>
  <c r="AV4" i="3" s="1"/>
  <c r="S3" i="7" s="1"/>
  <c r="AU18" i="3"/>
  <c r="AU4" i="3" s="1"/>
  <c r="R3" i="7" s="1"/>
  <c r="Z4" i="3"/>
  <c r="U18" i="6" s="1"/>
  <c r="U19" i="6" s="1"/>
  <c r="U24" i="6" s="1"/>
  <c r="U26" i="6" s="1"/>
  <c r="R4" i="7" s="1"/>
  <c r="W16" i="6"/>
  <c r="V23" i="6"/>
  <c r="R6" i="7" l="1"/>
  <c r="R8" i="7" s="1"/>
  <c r="R10" i="7" s="1"/>
  <c r="R15" i="7" s="1"/>
  <c r="R19" i="7" s="1"/>
  <c r="AW18" i="3"/>
  <c r="AW4" i="3" s="1"/>
  <c r="T3" i="7" s="1"/>
  <c r="AA4" i="3"/>
  <c r="V18" i="6" s="1"/>
  <c r="V19" i="6" s="1"/>
  <c r="V24" i="6" s="1"/>
  <c r="V26" i="6" s="1"/>
  <c r="S4" i="7" s="1"/>
  <c r="S6" i="7" s="1"/>
  <c r="S8" i="7" s="1"/>
  <c r="S10" i="7" s="1"/>
  <c r="S15" i="7" s="1"/>
  <c r="S19" i="7" s="1"/>
  <c r="X16" i="6"/>
  <c r="W23" i="6"/>
  <c r="AB4" i="3" l="1"/>
  <c r="W18" i="6" s="1"/>
  <c r="W19" i="6" s="1"/>
  <c r="W24" i="6" s="1"/>
  <c r="W26" i="6" s="1"/>
  <c r="T4" i="7" s="1"/>
  <c r="T6" i="7" s="1"/>
  <c r="T8" i="7" s="1"/>
  <c r="T10" i="7" s="1"/>
  <c r="T15" i="7" s="1"/>
  <c r="T19" i="7" s="1"/>
  <c r="X23" i="6"/>
  <c r="AC4" i="3" l="1"/>
  <c r="X18" i="6" s="1"/>
  <c r="X19" i="6" s="1"/>
  <c r="X24" i="6" s="1"/>
  <c r="X26" i="6" s="1"/>
  <c r="U4" i="7" s="1"/>
  <c r="AX18" i="3"/>
  <c r="AX4" i="3" s="1"/>
  <c r="U3" i="7" s="1"/>
  <c r="U6" i="7" l="1"/>
  <c r="U8" i="7" s="1"/>
  <c r="U10" i="7" s="1"/>
  <c r="U14" i="7" s="1"/>
  <c r="U15" i="7" s="1"/>
  <c r="U19" i="7" s="1"/>
  <c r="B21" i="7" s="1"/>
  <c r="B23" i="7" l="1"/>
  <c r="B25" i="7" s="1"/>
  <c r="B28" i="7" l="1"/>
</calcChain>
</file>

<file path=xl/comments1.xml><?xml version="1.0" encoding="utf-8"?>
<comments xmlns="http://schemas.openxmlformats.org/spreadsheetml/2006/main">
  <authors>
    <author>Roger Pine</author>
  </authors>
  <commentList>
    <comment ref="B1" authorId="0" shapeId="0">
      <text>
        <r>
          <rPr>
            <b/>
            <sz val="8"/>
            <color indexed="81"/>
            <rFont val="Tahoma"/>
            <family val="2"/>
          </rPr>
          <t>Percentage at which any new gains will be billed.  The spreadsheet does not recalculate fees for each client for each asset level in the future.  Instead, it simpifies by applying this generalized, average marginal fee to all new earnings.</t>
        </r>
        <r>
          <rPr>
            <sz val="8"/>
            <color indexed="81"/>
            <rFont val="Tahoma"/>
            <family val="2"/>
          </rPr>
          <t xml:space="preserve">
This is an area for improvement, as it is an oversimplification, particularly for firms that use tiered pricing.</t>
        </r>
      </text>
    </comment>
    <comment ref="B3" authorId="0" shapeId="0">
      <text>
        <r>
          <rPr>
            <b/>
            <sz val="8"/>
            <color indexed="81"/>
            <rFont val="Tahoma"/>
            <family val="2"/>
          </rPr>
          <t xml:space="preserve">What percentage of the portfolio does your average retiree spend per year?
</t>
        </r>
        <r>
          <rPr>
            <sz val="8"/>
            <color indexed="81"/>
            <rFont val="Tahoma"/>
            <family val="2"/>
          </rPr>
          <t>Area for improvement - Spreadsheet assumes age 65 retirement.  Ideal would be to enter a different age per client, and even capture a spending assumption per client.</t>
        </r>
      </text>
    </comment>
    <comment ref="B4" authorId="0" shapeId="0">
      <text>
        <r>
          <rPr>
            <b/>
            <sz val="8"/>
            <color indexed="81"/>
            <rFont val="Tahoma"/>
            <family val="2"/>
          </rPr>
          <t xml:space="preserve">What dollar amount is the typical working-age client saving?  This figure is added to the portfolio gains from investments each year.
</t>
        </r>
        <r>
          <rPr>
            <sz val="8"/>
            <color indexed="81"/>
            <rFont val="Tahoma"/>
            <family val="2"/>
          </rPr>
          <t xml:space="preserve">
Also an area for improvement, as this figure can be extremely variable across clients</t>
        </r>
      </text>
    </comment>
  </commentList>
</comments>
</file>

<file path=xl/comments2.xml><?xml version="1.0" encoding="utf-8"?>
<comments xmlns="http://schemas.openxmlformats.org/spreadsheetml/2006/main">
  <authors>
    <author>Roger Pine</author>
  </authors>
  <commentList>
    <comment ref="B8" authorId="0" shapeId="0">
      <text>
        <r>
          <rPr>
            <b/>
            <sz val="8"/>
            <color indexed="81"/>
            <rFont val="Tahoma"/>
            <family val="2"/>
          </rPr>
          <t>An average rate is required because we can't predict exactly which legacy clients will leave.  If legacy clients are on different fee schedules, an assumption has to be made about the fees lost when the assets leave.</t>
        </r>
        <r>
          <rPr>
            <sz val="8"/>
            <color indexed="81"/>
            <rFont val="Tahoma"/>
            <family val="2"/>
          </rPr>
          <t xml:space="preserve">
</t>
        </r>
      </text>
    </comment>
  </commentList>
</comments>
</file>

<file path=xl/sharedStrings.xml><?xml version="1.0" encoding="utf-8"?>
<sst xmlns="http://schemas.openxmlformats.org/spreadsheetml/2006/main" count="178" uniqueCount="159">
  <si>
    <t>Client</t>
  </si>
  <si>
    <t xml:space="preserve">Total Assets </t>
  </si>
  <si>
    <t>Total Billed Assets</t>
  </si>
  <si>
    <t>1% 200K</t>
  </si>
  <si>
    <t>1% 400K</t>
  </si>
  <si>
    <t>Fee Schedule</t>
  </si>
  <si>
    <t>Flat Fee</t>
  </si>
  <si>
    <t>1% 750K</t>
  </si>
  <si>
    <t>1% 1MM</t>
  </si>
  <si>
    <t>1/4%</t>
  </si>
  <si>
    <t>1/2%</t>
  </si>
  <si>
    <t>1% 100K</t>
  </si>
  <si>
    <t>Amount Owed</t>
  </si>
  <si>
    <t xml:space="preserve">Minimum Fee </t>
  </si>
  <si>
    <t>1% 200k</t>
  </si>
  <si>
    <t>3/4%</t>
  </si>
  <si>
    <t>Age</t>
  </si>
  <si>
    <t>Male Life Expectancy</t>
  </si>
  <si>
    <t>Female Life Expectancy</t>
  </si>
  <si>
    <t>From the Social Security website</t>
  </si>
  <si>
    <t>Marginal Fee Assumption</t>
  </si>
  <si>
    <t>Investment Return Assumption</t>
  </si>
  <si>
    <t/>
  </si>
  <si>
    <t>Spending Assumption for 65+</t>
  </si>
  <si>
    <t>Saving Assumption for &lt;65</t>
  </si>
  <si>
    <t>Younger Age</t>
  </si>
  <si>
    <t>Life Expectancy</t>
  </si>
  <si>
    <t>Younger Gender</t>
  </si>
  <si>
    <t>F</t>
  </si>
  <si>
    <t>New Clients per Year</t>
  </si>
  <si>
    <t>Assets Lost per Year (not deaths)</t>
  </si>
  <si>
    <t>Fee Schedule Assumption</t>
  </si>
  <si>
    <t>New Client Revenue (calc'd)</t>
  </si>
  <si>
    <t>Total New Assets (calc'd)</t>
  </si>
  <si>
    <t>&lt;-- From previous page</t>
  </si>
  <si>
    <t>Marginal Fee Assumption for New Clients</t>
  </si>
  <si>
    <t>New Clients</t>
  </si>
  <si>
    <t>Starting Assets</t>
  </si>
  <si>
    <t>Lost Clients</t>
  </si>
  <si>
    <t>Revenue</t>
  </si>
  <si>
    <t>Assets Under Mgmt</t>
  </si>
  <si>
    <t>Year</t>
  </si>
  <si>
    <t>Lost Clients (incremental revenue impact)</t>
  </si>
  <si>
    <t xml:space="preserve">  New Client Growth Component</t>
  </si>
  <si>
    <t xml:space="preserve">  New Clients with Growth Component</t>
  </si>
  <si>
    <t>Existing Clients</t>
  </si>
  <si>
    <t>New</t>
  </si>
  <si>
    <t>Total</t>
  </si>
  <si>
    <t>Total Revenue</t>
  </si>
  <si>
    <t>Description</t>
  </si>
  <si>
    <t>Automobile Expense</t>
  </si>
  <si>
    <t>Bank Charges</t>
  </si>
  <si>
    <t>Business Promotion / Charity</t>
  </si>
  <si>
    <t>Business Promotion / Advertising</t>
  </si>
  <si>
    <t>Business Promotion / Meals &amp; Entertainment</t>
  </si>
  <si>
    <t>Business Promotion / Client Development</t>
  </si>
  <si>
    <t>Business Promotion / Client Seminars</t>
  </si>
  <si>
    <t>Contract Labor</t>
  </si>
  <si>
    <t>Tech - Computer Hardware</t>
  </si>
  <si>
    <t>Tech - Computer Software New</t>
  </si>
  <si>
    <t>Tech - Computer Consultant</t>
  </si>
  <si>
    <t>Dues and Subscriptions</t>
  </si>
  <si>
    <t>Insurance - Health</t>
  </si>
  <si>
    <t>Insurance - General</t>
  </si>
  <si>
    <t>Licenses</t>
  </si>
  <si>
    <t>Miscellaneous</t>
  </si>
  <si>
    <t>Office Morale Expense</t>
  </si>
  <si>
    <t>Postage and Delivery</t>
  </si>
  <si>
    <t>Professional Fees</t>
  </si>
  <si>
    <t>Repairs &amp; Maint</t>
  </si>
  <si>
    <t>Rent - Building</t>
  </si>
  <si>
    <t>Rent - Storage</t>
  </si>
  <si>
    <t>Retirement Plan Conributions</t>
  </si>
  <si>
    <t>Salaries</t>
  </si>
  <si>
    <t>Supplies - Office</t>
  </si>
  <si>
    <t>Supplies/Other Ofc Exp</t>
  </si>
  <si>
    <t>Taxes - Payroll</t>
  </si>
  <si>
    <t>Taxes - Other</t>
  </si>
  <si>
    <t>Telephone/Internet</t>
  </si>
  <si>
    <t>Travel &amp; Lodging</t>
  </si>
  <si>
    <t>Utilities</t>
  </si>
  <si>
    <t>Expenses assuming consistent profitability</t>
  </si>
  <si>
    <t>PROFIT</t>
  </si>
  <si>
    <t>Required ROR</t>
  </si>
  <si>
    <t>Discounted Cash Flows</t>
  </si>
  <si>
    <t>Terminal Value Assumption</t>
  </si>
  <si>
    <t>&lt;-- as a multiple of earnings</t>
  </si>
  <si>
    <t>Terminal Value</t>
  </si>
  <si>
    <t>PROFIT PLUS TERMINAL VAL</t>
  </si>
  <si>
    <t>Present Value of Cash Flows</t>
  </si>
  <si>
    <t>Current Assets</t>
  </si>
  <si>
    <t>TOTAL BUSINESS VALUE</t>
  </si>
  <si>
    <t>Percent to purchase</t>
  </si>
  <si>
    <t>Cost of Purchase</t>
  </si>
  <si>
    <t>Calculated Profitability</t>
  </si>
  <si>
    <t>Total Assets Under Management</t>
  </si>
  <si>
    <t>Calculated Multiple</t>
  </si>
  <si>
    <t>Bravo, Thelma</t>
  </si>
  <si>
    <t>Delta, Mary</t>
  </si>
  <si>
    <t>Flat Fee (if applicable)</t>
  </si>
  <si>
    <t>Follow These Steps to Populate the Business Valuation Spreadsheet</t>
  </si>
  <si>
    <t>Fill in names for each fee schedule below.</t>
  </si>
  <si>
    <t>(Ignore second column.  This table populates a vlookup function.)</t>
  </si>
  <si>
    <t>ID number
(do not edit)</t>
  </si>
  <si>
    <t>Fee Schedule Name
(enter a short description of each)</t>
  </si>
  <si>
    <t>Minimum Fee
(if applicable)</t>
  </si>
  <si>
    <t>Flat Fee
(if applicable)</t>
  </si>
  <si>
    <t>WARNING - REQUIRES KNOWLEDGE OF IF STATEMENTS</t>
  </si>
  <si>
    <t>1 - Fill in the "fee_schedule_names" sheet with the names of each AUM fee schedule your company employs (ignore flat fees.  Those come later)</t>
  </si>
  <si>
    <t>Upgrade List - The spreadsheet could be improved to include the following</t>
  </si>
  <si>
    <t>How to capture planners who charge hourly?  How to model which hourly fees are recurring?</t>
  </si>
  <si>
    <t>Life expectancy could be improved.  Currently calculates based on the younger spouse, but the wife may be older but still have a longer life expectancy than her husband!  Spreadsheet should take the max of the two life expectancies!</t>
  </si>
  <si>
    <t>4 - Spreadsheet should correctly calculate a fee per client in column G of "feecalcs".  If not, continue to tweak steps 1-3.</t>
  </si>
  <si>
    <t>5 - Verify the values in "lifeexpectancy".  I used the values from the Social Security website.</t>
  </si>
  <si>
    <t>"Marginal Fee Assumption" in "feesovertime" sheet is a major simplification.  The calculation should take asset growth over time and then calculate the fee for each year.  Instead it assumes any earnings are billed at this global marginal rate.</t>
  </si>
  <si>
    <t>Severity</t>
  </si>
  <si>
    <t>depends on the business</t>
  </si>
  <si>
    <t>High if tiered fee schedules used</t>
  </si>
  <si>
    <t>Low</t>
  </si>
  <si>
    <t>(see comments for more info)</t>
  </si>
  <si>
    <t>TOTAL ASSET UNDER MANAGEMENT BY YEAR</t>
  </si>
  <si>
    <t>YEAR</t>
  </si>
  <si>
    <t>2 - Complete the "client_info" sheet.  Once row per client couple.  Be sure to write Flat Fee in the "Fee Schedule" column where applicable.  The spreadsheet looks for this exact wording and capitalization</t>
  </si>
  <si>
    <t>TOTAL RETAINER REVENUE PER YEAR</t>
  </si>
  <si>
    <t>3 - For each fee schedule, create a fee calculation in columns J through AB in the "feecalcs" tab.  Needs to be in the same order as step 1 above.
      If your fee schedules are tiered, you will need to use IF statements here</t>
  </si>
  <si>
    <t>6 - Populate the four assumptions in the "feesovertime" sheet.  Columns AE and beyond show how fees change over time as assets grow and as existing clients die off</t>
  </si>
  <si>
    <t>Average Assets per New Client</t>
  </si>
  <si>
    <t>&lt;-- Average assets lost to clients firing you or you firing them!</t>
  </si>
  <si>
    <t>&lt;-- Average rate legacy clients are paying</t>
  </si>
  <si>
    <t>Investment Return Assumption (from feesovertime sheet)</t>
  </si>
  <si>
    <t>7 - Populate the five assumptions (all in green) in the "newclients" sheet.</t>
  </si>
  <si>
    <t>&lt;-- Enter your new client fee schedule here.  Requires an IF statement if pricing is tiered</t>
  </si>
  <si>
    <t>Required Information Per Retainer Client</t>
  </si>
  <si>
    <t>Fees will be calculated per client in a different sheet</t>
  </si>
  <si>
    <t>Several assumptions built into the "newclients" spreadsheet.  Fee calculation per new client could be improved to capture tiered pricing.  Average age and longevity is also not captured.  Spreadsheet currently assumes new clients live for 20 years.</t>
  </si>
  <si>
    <t>Impact</t>
  </si>
  <si>
    <t>Model understates value</t>
  </si>
  <si>
    <t>Difficult to determine</t>
  </si>
  <si>
    <t>Model overstates value - New clients who die are not captured</t>
  </si>
  <si>
    <t>Model understates value if some revenue comes from recurring hourly work</t>
  </si>
  <si>
    <t>Alpha, Bob and Jane</t>
  </si>
  <si>
    <t>Charlie, Ed and Anne</t>
  </si>
  <si>
    <t>Echo, Linus and Lucy</t>
  </si>
  <si>
    <t>Annual Revenue</t>
  </si>
  <si>
    <t>Total Revenue Impact of New Clients and Lost Clients</t>
  </si>
  <si>
    <t>Next Year</t>
  </si>
  <si>
    <t>Fill in your agreed upon expense assumptions in column D.</t>
  </si>
  <si>
    <t>The expense categories are suggestions only, and not material to the valuation.</t>
  </si>
  <si>
    <t>Only the total expenses figure matters for valuation purposes</t>
  </si>
  <si>
    <t>Columns B and C are for informational purposes only</t>
  </si>
  <si>
    <t>Professional Development</t>
  </si>
  <si>
    <t>&lt;-- 20% = Mark Hurley's number, 25% = Mark Tibergeon's number</t>
  </si>
  <si>
    <t>&lt;-- Furniture, computer equipment, cash in the bank</t>
  </si>
  <si>
    <t>8 - Populate the expense assumptions in the "expenses" sheet</t>
  </si>
  <si>
    <t>9 - Populate the terminal value and discount rate assumptions in the "Totals" sheet</t>
  </si>
  <si>
    <t>Expected Revenues</t>
  </si>
  <si>
    <t>High if new clients are typically older</t>
  </si>
  <si>
    <t>Younger Spouse Age</t>
  </si>
  <si>
    <t>Younger Spouse Gender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</si>
</sst>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0.000%"/>
  </numFmts>
  <fonts count="10"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
      <b/>
      <i/>
      <sz val="11"/>
      <color theme="1"/>
      <name val="Calibri"/>
      <family val="2"/>
      <scheme val="minor"/>
    </font>
    <font>
      <sz val="8"/>
      <color indexed="81"/>
      <name val="Tahoma"/>
      <family val="2"/>
    </font>
    <font>
      <b/>
      <sz val="8"/>
      <color indexed="81"/>
      <name val="Tahoma"/>
      <family val="2"/>
    </font>
  </fonts>
  <fills count="6">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top/>
      <bottom style="double">
        <color indexed="64"/>
      </bottom>
      <diagonal/>
    </border>
  </borders>
  <cellStyleXfs count="4">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56">
    <xf numFmtId="0" fontId="0" fillId="0" borderId="0" xfId="0"/>
    <xf numFmtId="0" fontId="1" fillId="0" borderId="1" xfId="0" applyFont="1" applyBorder="1" applyAlignment="1">
      <alignment horizontal="center"/>
    </xf>
    <xf numFmtId="0" fontId="2" fillId="0" borderId="0" xfId="0" applyFont="1"/>
    <xf numFmtId="164" fontId="0" fillId="0" borderId="0" xfId="1" applyNumberFormat="1" applyFont="1"/>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wrapText="1"/>
    </xf>
    <xf numFmtId="0" fontId="0" fillId="0" borderId="0" xfId="0" applyAlignment="1">
      <alignment horizontal="right"/>
    </xf>
    <xf numFmtId="0" fontId="0" fillId="0" borderId="0" xfId="0" applyFill="1"/>
    <xf numFmtId="164" fontId="0" fillId="0" borderId="0" xfId="1" applyNumberFormat="1" applyFont="1" applyFill="1"/>
    <xf numFmtId="0" fontId="1" fillId="0" borderId="0" xfId="0" applyFont="1" applyFill="1"/>
    <xf numFmtId="0" fontId="4" fillId="0" borderId="0" xfId="0" applyFont="1" applyFill="1" applyAlignment="1">
      <alignment horizontal="right"/>
    </xf>
    <xf numFmtId="0" fontId="5" fillId="0" borderId="0" xfId="0" applyFont="1" applyFill="1" applyAlignment="1">
      <alignment horizontal="right"/>
    </xf>
    <xf numFmtId="0" fontId="0" fillId="0" borderId="0" xfId="0" applyFont="1" applyFill="1"/>
    <xf numFmtId="0" fontId="0" fillId="0" borderId="0" xfId="0" applyFill="1" applyAlignment="1">
      <alignment horizontal="right"/>
    </xf>
    <xf numFmtId="0" fontId="0" fillId="2" borderId="1" xfId="0" applyFill="1" applyBorder="1"/>
    <xf numFmtId="0" fontId="0" fillId="0" borderId="0" xfId="0" quotePrefix="1"/>
    <xf numFmtId="0" fontId="1" fillId="0" borderId="0" xfId="0" applyFont="1"/>
    <xf numFmtId="44" fontId="0" fillId="0" borderId="0" xfId="1" applyFont="1"/>
    <xf numFmtId="44" fontId="0" fillId="0" borderId="0" xfId="0" applyNumberFormat="1"/>
    <xf numFmtId="0" fontId="0" fillId="0" borderId="0" xfId="0" applyFill="1" applyBorder="1"/>
    <xf numFmtId="44" fontId="0" fillId="0" borderId="0" xfId="1" applyFont="1" applyFill="1" applyBorder="1"/>
    <xf numFmtId="10" fontId="0" fillId="0" borderId="0" xfId="0" applyNumberFormat="1" applyFill="1" applyBorder="1"/>
    <xf numFmtId="0" fontId="0" fillId="0" borderId="3" xfId="0" applyBorder="1"/>
    <xf numFmtId="0" fontId="0" fillId="0" borderId="4" xfId="0" applyBorder="1"/>
    <xf numFmtId="0" fontId="1" fillId="0" borderId="0" xfId="0" applyFont="1" applyAlignment="1">
      <alignment wrapText="1"/>
    </xf>
    <xf numFmtId="0" fontId="0" fillId="0" borderId="0" xfId="0" applyBorder="1"/>
    <xf numFmtId="0" fontId="0" fillId="0" borderId="1" xfId="0" applyBorder="1"/>
    <xf numFmtId="0" fontId="0" fillId="3" borderId="1" xfId="0" applyFill="1" applyBorder="1"/>
    <xf numFmtId="0" fontId="0" fillId="0" borderId="1" xfId="0" applyBorder="1" applyAlignment="1">
      <alignment wrapText="1"/>
    </xf>
    <xf numFmtId="0" fontId="1" fillId="0" borderId="1" xfId="0" applyFont="1" applyBorder="1"/>
    <xf numFmtId="0" fontId="1" fillId="0" borderId="1" xfId="0" applyFont="1" applyBorder="1" applyAlignment="1">
      <alignment wrapText="1"/>
    </xf>
    <xf numFmtId="0" fontId="6" fillId="0" borderId="0" xfId="0" applyFont="1"/>
    <xf numFmtId="10" fontId="0" fillId="0" borderId="0" xfId="0" applyNumberFormat="1" applyFill="1"/>
    <xf numFmtId="44" fontId="0" fillId="0" borderId="1" xfId="1" applyFont="1" applyBorder="1"/>
    <xf numFmtId="0" fontId="6" fillId="0" borderId="0" xfId="0" applyFont="1" applyBorder="1"/>
    <xf numFmtId="0" fontId="7" fillId="0" borderId="0" xfId="0" applyFont="1" applyBorder="1"/>
    <xf numFmtId="0" fontId="0" fillId="0" borderId="0" xfId="0" applyBorder="1" applyAlignment="1">
      <alignment wrapText="1"/>
    </xf>
    <xf numFmtId="44" fontId="0" fillId="0" borderId="0" xfId="0" applyNumberFormat="1" applyFill="1" applyBorder="1"/>
    <xf numFmtId="0" fontId="0" fillId="0" borderId="2" xfId="0" applyFill="1" applyBorder="1" applyAlignment="1">
      <alignment horizontal="center" wrapText="1"/>
    </xf>
    <xf numFmtId="0" fontId="0" fillId="0" borderId="2" xfId="0" applyFill="1" applyBorder="1" applyAlignment="1">
      <alignment horizontal="right" wrapText="1"/>
    </xf>
    <xf numFmtId="0" fontId="0" fillId="4" borderId="1" xfId="0" applyFill="1" applyBorder="1"/>
    <xf numFmtId="44" fontId="0" fillId="0" borderId="1" xfId="0" applyNumberFormat="1" applyFill="1" applyBorder="1"/>
    <xf numFmtId="10" fontId="0" fillId="0" borderId="1" xfId="0" applyNumberFormat="1" applyFill="1" applyBorder="1"/>
    <xf numFmtId="44" fontId="0" fillId="4" borderId="1" xfId="1" applyFont="1" applyFill="1" applyBorder="1"/>
    <xf numFmtId="164" fontId="0" fillId="4" borderId="1" xfId="1" applyNumberFormat="1" applyFont="1" applyFill="1" applyBorder="1"/>
    <xf numFmtId="10" fontId="0" fillId="4" borderId="1" xfId="0" applyNumberFormat="1" applyFill="1" applyBorder="1"/>
    <xf numFmtId="44" fontId="0" fillId="5" borderId="1" xfId="1" applyFont="1" applyFill="1" applyBorder="1"/>
    <xf numFmtId="10" fontId="0" fillId="4" borderId="1" xfId="1" applyNumberFormat="1" applyFont="1" applyFill="1" applyBorder="1"/>
    <xf numFmtId="10" fontId="0" fillId="4" borderId="1" xfId="3" applyNumberFormat="1" applyFont="1" applyFill="1" applyBorder="1"/>
    <xf numFmtId="165" fontId="0" fillId="4" borderId="1" xfId="0" applyNumberFormat="1" applyFill="1" applyBorder="1"/>
    <xf numFmtId="43" fontId="0" fillId="4" borderId="1" xfId="0" applyNumberFormat="1" applyFont="1" applyFill="1" applyBorder="1"/>
    <xf numFmtId="10" fontId="0" fillId="0" borderId="1" xfId="3" applyNumberFormat="1" applyFont="1" applyFill="1" applyBorder="1"/>
    <xf numFmtId="43" fontId="0" fillId="0" borderId="1" xfId="2" applyFont="1" applyFill="1" applyBorder="1"/>
    <xf numFmtId="164" fontId="0" fillId="5" borderId="0" xfId="1" applyNumberFormat="1" applyFont="1" applyFill="1"/>
    <xf numFmtId="0" fontId="0" fillId="5" borderId="0" xfId="0" applyFill="1"/>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abSelected="1" workbookViewId="0">
      <selection activeCell="A5" sqref="A5"/>
    </sheetView>
  </sheetViews>
  <sheetFormatPr defaultRowHeight="15" x14ac:dyDescent="0.25"/>
  <cols>
    <col min="1" max="1" width="128" customWidth="1"/>
    <col min="2" max="2" width="29.85546875" customWidth="1"/>
    <col min="3" max="3" width="70.140625" bestFit="1" customWidth="1"/>
  </cols>
  <sheetData>
    <row r="1" spans="1:1" ht="18.75" x14ac:dyDescent="0.3">
      <c r="A1" s="35" t="s">
        <v>100</v>
      </c>
    </row>
    <row r="2" spans="1:1" x14ac:dyDescent="0.25">
      <c r="A2" s="36" t="s">
        <v>107</v>
      </c>
    </row>
    <row r="3" spans="1:1" x14ac:dyDescent="0.25">
      <c r="A3" s="26"/>
    </row>
    <row r="4" spans="1:1" x14ac:dyDescent="0.25">
      <c r="A4" s="26" t="s">
        <v>108</v>
      </c>
    </row>
    <row r="5" spans="1:1" x14ac:dyDescent="0.25">
      <c r="A5" s="26" t="s">
        <v>122</v>
      </c>
    </row>
    <row r="6" spans="1:1" ht="45" x14ac:dyDescent="0.25">
      <c r="A6" s="37" t="s">
        <v>124</v>
      </c>
    </row>
    <row r="7" spans="1:1" x14ac:dyDescent="0.25">
      <c r="A7" s="26" t="s">
        <v>112</v>
      </c>
    </row>
    <row r="8" spans="1:1" x14ac:dyDescent="0.25">
      <c r="A8" s="26" t="s">
        <v>113</v>
      </c>
    </row>
    <row r="9" spans="1:1" x14ac:dyDescent="0.25">
      <c r="A9" s="26" t="s">
        <v>125</v>
      </c>
    </row>
    <row r="10" spans="1:1" x14ac:dyDescent="0.25">
      <c r="A10" s="26" t="s">
        <v>130</v>
      </c>
    </row>
    <row r="11" spans="1:1" x14ac:dyDescent="0.25">
      <c r="A11" s="20" t="s">
        <v>153</v>
      </c>
    </row>
    <row r="12" spans="1:1" x14ac:dyDescent="0.25">
      <c r="A12" s="20" t="s">
        <v>154</v>
      </c>
    </row>
    <row r="13" spans="1:1" x14ac:dyDescent="0.25">
      <c r="A13" s="26"/>
    </row>
    <row r="14" spans="1:1" x14ac:dyDescent="0.25">
      <c r="A14" s="26"/>
    </row>
    <row r="15" spans="1:1" x14ac:dyDescent="0.25">
      <c r="A15" s="26"/>
    </row>
    <row r="16" spans="1:1" x14ac:dyDescent="0.25">
      <c r="A16" s="26"/>
    </row>
    <row r="17" spans="1:3" x14ac:dyDescent="0.25">
      <c r="A17" s="26"/>
    </row>
    <row r="18" spans="1:3" x14ac:dyDescent="0.25">
      <c r="A18" s="26"/>
    </row>
    <row r="19" spans="1:3" x14ac:dyDescent="0.25">
      <c r="A19" s="26"/>
    </row>
    <row r="24" spans="1:3" x14ac:dyDescent="0.25">
      <c r="A24" s="30" t="s">
        <v>109</v>
      </c>
      <c r="B24" s="30" t="s">
        <v>115</v>
      </c>
      <c r="C24" s="30" t="s">
        <v>135</v>
      </c>
    </row>
    <row r="25" spans="1:3" x14ac:dyDescent="0.25">
      <c r="A25" s="27" t="s">
        <v>110</v>
      </c>
      <c r="B25" s="27" t="s">
        <v>116</v>
      </c>
      <c r="C25" s="27" t="s">
        <v>139</v>
      </c>
    </row>
    <row r="26" spans="1:3" ht="30" x14ac:dyDescent="0.25">
      <c r="A26" s="29" t="s">
        <v>111</v>
      </c>
      <c r="B26" s="27" t="s">
        <v>118</v>
      </c>
      <c r="C26" s="27" t="s">
        <v>136</v>
      </c>
    </row>
    <row r="27" spans="1:3" ht="30" x14ac:dyDescent="0.25">
      <c r="A27" s="29" t="s">
        <v>114</v>
      </c>
      <c r="B27" s="27" t="s">
        <v>117</v>
      </c>
      <c r="C27" s="27" t="s">
        <v>137</v>
      </c>
    </row>
    <row r="28" spans="1:3" ht="30" x14ac:dyDescent="0.25">
      <c r="A28" s="29" t="s">
        <v>134</v>
      </c>
      <c r="B28" s="27" t="s">
        <v>156</v>
      </c>
      <c r="C28" s="27" t="s">
        <v>138</v>
      </c>
    </row>
    <row r="29" spans="1:3" x14ac:dyDescent="0.25">
      <c r="A29" s="27"/>
      <c r="B29" s="27"/>
      <c r="C29" s="27"/>
    </row>
    <row r="30" spans="1:3" x14ac:dyDescent="0.25">
      <c r="A30" s="27"/>
      <c r="B30" s="27"/>
      <c r="C30" s="27"/>
    </row>
    <row r="31" spans="1:3" x14ac:dyDescent="0.25">
      <c r="A31" s="27"/>
      <c r="B31" s="27"/>
      <c r="C31" s="27"/>
    </row>
    <row r="32" spans="1:3" x14ac:dyDescent="0.25">
      <c r="A32" s="27"/>
      <c r="B32" s="27"/>
      <c r="C32" s="27"/>
    </row>
    <row r="33" spans="1:3" x14ac:dyDescent="0.25">
      <c r="A33" s="27"/>
      <c r="B33" s="27"/>
      <c r="C33" s="27"/>
    </row>
    <row r="34" spans="1:3" x14ac:dyDescent="0.25">
      <c r="A34" s="27"/>
      <c r="B34" s="27"/>
      <c r="C34"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7" sqref="B7"/>
    </sheetView>
  </sheetViews>
  <sheetFormatPr defaultRowHeight="15" x14ac:dyDescent="0.25"/>
  <cols>
    <col min="1" max="1" width="21.42578125" customWidth="1"/>
    <col min="2" max="2" width="19.7109375" customWidth="1"/>
  </cols>
  <sheetData>
    <row r="1" spans="1:2" ht="18.75" x14ac:dyDescent="0.3">
      <c r="A1" s="32" t="s">
        <v>101</v>
      </c>
    </row>
    <row r="2" spans="1:2" x14ac:dyDescent="0.25">
      <c r="A2" t="s">
        <v>102</v>
      </c>
    </row>
    <row r="4" spans="1:2" ht="45" x14ac:dyDescent="0.25">
      <c r="A4" s="31" t="s">
        <v>104</v>
      </c>
      <c r="B4" s="31" t="s">
        <v>103</v>
      </c>
    </row>
    <row r="5" spans="1:2" x14ac:dyDescent="0.25">
      <c r="A5" s="41" t="s">
        <v>11</v>
      </c>
      <c r="B5" s="28">
        <v>2</v>
      </c>
    </row>
    <row r="6" spans="1:2" x14ac:dyDescent="0.25">
      <c r="A6" s="41" t="s">
        <v>3</v>
      </c>
      <c r="B6" s="28">
        <v>3</v>
      </c>
    </row>
    <row r="7" spans="1:2" x14ac:dyDescent="0.25">
      <c r="A7" s="41" t="s">
        <v>4</v>
      </c>
      <c r="B7" s="28">
        <v>4</v>
      </c>
    </row>
    <row r="8" spans="1:2" x14ac:dyDescent="0.25">
      <c r="A8" s="41" t="s">
        <v>7</v>
      </c>
      <c r="B8" s="28">
        <v>5</v>
      </c>
    </row>
    <row r="9" spans="1:2" x14ac:dyDescent="0.25">
      <c r="A9" s="41" t="s">
        <v>8</v>
      </c>
      <c r="B9" s="28">
        <v>6</v>
      </c>
    </row>
    <row r="10" spans="1:2" x14ac:dyDescent="0.25">
      <c r="A10" s="41" t="s">
        <v>9</v>
      </c>
      <c r="B10" s="28">
        <v>7</v>
      </c>
    </row>
    <row r="11" spans="1:2" x14ac:dyDescent="0.25">
      <c r="A11" s="41" t="s">
        <v>10</v>
      </c>
      <c r="B11" s="28">
        <v>8</v>
      </c>
    </row>
    <row r="12" spans="1:2" x14ac:dyDescent="0.25">
      <c r="A12" s="41" t="s">
        <v>15</v>
      </c>
      <c r="B12" s="28">
        <v>9</v>
      </c>
    </row>
    <row r="13" spans="1:2" x14ac:dyDescent="0.25">
      <c r="A13" s="41" t="s">
        <v>6</v>
      </c>
      <c r="B13" s="28">
        <v>10</v>
      </c>
    </row>
    <row r="14" spans="1:2" x14ac:dyDescent="0.25">
      <c r="A14" s="41"/>
      <c r="B14" s="28">
        <v>11</v>
      </c>
    </row>
    <row r="15" spans="1:2" x14ac:dyDescent="0.25">
      <c r="A15" s="41"/>
      <c r="B15" s="28">
        <v>12</v>
      </c>
    </row>
    <row r="16" spans="1:2" x14ac:dyDescent="0.25">
      <c r="A16" s="41"/>
      <c r="B16" s="28">
        <v>13</v>
      </c>
    </row>
    <row r="17" spans="1:2" x14ac:dyDescent="0.25">
      <c r="A17" s="41"/>
      <c r="B17" s="28">
        <v>14</v>
      </c>
    </row>
    <row r="18" spans="1:2" x14ac:dyDescent="0.25">
      <c r="A18" s="41"/>
      <c r="B18" s="28">
        <v>15</v>
      </c>
    </row>
    <row r="19" spans="1:2" x14ac:dyDescent="0.25">
      <c r="A19" s="41"/>
      <c r="B19" s="28">
        <v>16</v>
      </c>
    </row>
    <row r="20" spans="1:2" x14ac:dyDescent="0.25">
      <c r="A20" s="41"/>
      <c r="B20" s="28">
        <v>17</v>
      </c>
    </row>
    <row r="21" spans="1:2" x14ac:dyDescent="0.25">
      <c r="A21" s="41"/>
      <c r="B21" s="28">
        <v>18</v>
      </c>
    </row>
    <row r="22" spans="1:2" x14ac:dyDescent="0.25">
      <c r="A22" s="41"/>
      <c r="B22" s="28">
        <v>19</v>
      </c>
    </row>
    <row r="23" spans="1:2" x14ac:dyDescent="0.25">
      <c r="A23" s="41"/>
      <c r="B23" s="28">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activeCell="A3" sqref="A3"/>
    </sheetView>
  </sheetViews>
  <sheetFormatPr defaultRowHeight="15" x14ac:dyDescent="0.25"/>
  <cols>
    <col min="1" max="1" width="19.85546875" customWidth="1"/>
    <col min="3" max="3" width="13.140625" customWidth="1"/>
    <col min="4" max="4" width="13.7109375" customWidth="1"/>
    <col min="5" max="5" width="17.42578125" bestFit="1" customWidth="1"/>
  </cols>
  <sheetData>
    <row r="1" spans="1:7" ht="18.75" x14ac:dyDescent="0.3">
      <c r="A1" s="32" t="s">
        <v>132</v>
      </c>
    </row>
    <row r="2" spans="1:7" x14ac:dyDescent="0.25">
      <c r="A2" t="s">
        <v>133</v>
      </c>
    </row>
    <row r="4" spans="1:7" ht="60" x14ac:dyDescent="0.25">
      <c r="A4" s="2" t="s">
        <v>0</v>
      </c>
      <c r="B4" s="5" t="s">
        <v>5</v>
      </c>
      <c r="C4" s="6" t="s">
        <v>105</v>
      </c>
      <c r="D4" s="6" t="s">
        <v>106</v>
      </c>
      <c r="E4" s="4" t="s">
        <v>2</v>
      </c>
      <c r="F4" s="5" t="s">
        <v>157</v>
      </c>
      <c r="G4" s="5" t="s">
        <v>158</v>
      </c>
    </row>
    <row r="5" spans="1:7" x14ac:dyDescent="0.25">
      <c r="A5" s="41" t="s">
        <v>140</v>
      </c>
      <c r="B5" s="41" t="s">
        <v>14</v>
      </c>
      <c r="C5" s="44"/>
      <c r="D5" s="44"/>
      <c r="E5" s="45">
        <v>3043050.51</v>
      </c>
      <c r="F5" s="41">
        <v>69</v>
      </c>
      <c r="G5" s="41" t="s">
        <v>28</v>
      </c>
    </row>
    <row r="6" spans="1:7" x14ac:dyDescent="0.25">
      <c r="A6" s="41" t="s">
        <v>97</v>
      </c>
      <c r="B6" s="41" t="s">
        <v>15</v>
      </c>
      <c r="C6" s="44"/>
      <c r="D6" s="44"/>
      <c r="E6" s="45">
        <v>1588427.15</v>
      </c>
      <c r="F6" s="41">
        <v>61</v>
      </c>
      <c r="G6" s="41" t="s">
        <v>28</v>
      </c>
    </row>
    <row r="7" spans="1:7" x14ac:dyDescent="0.25">
      <c r="A7" s="41" t="s">
        <v>141</v>
      </c>
      <c r="B7" s="41" t="s">
        <v>6</v>
      </c>
      <c r="C7" s="44"/>
      <c r="D7" s="44">
        <v>10000</v>
      </c>
      <c r="E7" s="45">
        <v>4210915.53</v>
      </c>
      <c r="F7" s="41">
        <v>73</v>
      </c>
      <c r="G7" s="41" t="s">
        <v>28</v>
      </c>
    </row>
    <row r="8" spans="1:7" x14ac:dyDescent="0.25">
      <c r="A8" s="41" t="s">
        <v>98</v>
      </c>
      <c r="B8" s="41" t="s">
        <v>4</v>
      </c>
      <c r="C8" s="44"/>
      <c r="D8" s="44"/>
      <c r="E8" s="45">
        <v>4313451.33</v>
      </c>
      <c r="F8" s="41">
        <v>59</v>
      </c>
      <c r="G8" s="41" t="s">
        <v>28</v>
      </c>
    </row>
    <row r="9" spans="1:7" x14ac:dyDescent="0.25">
      <c r="A9" s="41" t="s">
        <v>142</v>
      </c>
      <c r="B9" s="41" t="s">
        <v>8</v>
      </c>
      <c r="C9" s="44">
        <v>7500</v>
      </c>
      <c r="D9" s="44"/>
      <c r="E9" s="45">
        <v>6436727.3300000001</v>
      </c>
      <c r="F9" s="41">
        <v>70</v>
      </c>
      <c r="G9" s="41" t="s">
        <v>28</v>
      </c>
    </row>
    <row r="10" spans="1:7" x14ac:dyDescent="0.25">
      <c r="A10" s="41"/>
      <c r="B10" s="41"/>
      <c r="C10" s="41"/>
      <c r="D10" s="41"/>
      <c r="E10" s="41"/>
      <c r="F10" s="41"/>
      <c r="G10" s="41"/>
    </row>
    <row r="11" spans="1:7" x14ac:dyDescent="0.25">
      <c r="A11" s="41"/>
      <c r="B11" s="41"/>
      <c r="C11" s="41"/>
      <c r="D11" s="41"/>
      <c r="E11" s="41"/>
      <c r="F11" s="41"/>
      <c r="G11" s="41"/>
    </row>
    <row r="12" spans="1:7" x14ac:dyDescent="0.25">
      <c r="A12" s="41"/>
      <c r="B12" s="41"/>
      <c r="C12" s="41"/>
      <c r="D12" s="41"/>
      <c r="E12" s="41"/>
      <c r="F12" s="41"/>
      <c r="G12" s="41"/>
    </row>
    <row r="13" spans="1:7" x14ac:dyDescent="0.25">
      <c r="A13" s="41"/>
      <c r="B13" s="41"/>
      <c r="C13" s="41"/>
      <c r="D13" s="41"/>
      <c r="E13" s="41"/>
      <c r="F13" s="41"/>
      <c r="G13" s="41"/>
    </row>
    <row r="14" spans="1:7" x14ac:dyDescent="0.25">
      <c r="A14" s="41"/>
      <c r="B14" s="41"/>
      <c r="C14" s="41"/>
      <c r="D14" s="41"/>
      <c r="E14" s="41"/>
      <c r="F14" s="41"/>
      <c r="G14" s="41"/>
    </row>
    <row r="15" spans="1:7" x14ac:dyDescent="0.25">
      <c r="A15" s="41"/>
      <c r="B15" s="41"/>
      <c r="C15" s="41"/>
      <c r="D15" s="41"/>
      <c r="E15" s="41"/>
      <c r="F15" s="41"/>
      <c r="G15" s="41"/>
    </row>
    <row r="16" spans="1:7" x14ac:dyDescent="0.25">
      <c r="A16" s="41"/>
      <c r="B16" s="41"/>
      <c r="C16" s="41"/>
      <c r="D16" s="41"/>
      <c r="E16" s="41"/>
      <c r="F16" s="41"/>
      <c r="G16" s="41"/>
    </row>
    <row r="17" spans="1:7" x14ac:dyDescent="0.25">
      <c r="A17" s="41"/>
      <c r="B17" s="41"/>
      <c r="C17" s="41"/>
      <c r="D17" s="41"/>
      <c r="E17" s="41"/>
      <c r="F17" s="41"/>
      <c r="G17" s="41"/>
    </row>
    <row r="18" spans="1:7" x14ac:dyDescent="0.25">
      <c r="A18" s="41"/>
      <c r="B18" s="41"/>
      <c r="C18" s="41"/>
      <c r="D18" s="41"/>
      <c r="E18" s="41"/>
      <c r="F18" s="41"/>
      <c r="G18" s="41"/>
    </row>
    <row r="19" spans="1:7" x14ac:dyDescent="0.25">
      <c r="A19" s="41"/>
      <c r="B19" s="41"/>
      <c r="C19" s="41"/>
      <c r="D19" s="41"/>
      <c r="E19" s="41"/>
      <c r="F19" s="41"/>
      <c r="G19" s="41"/>
    </row>
    <row r="20" spans="1:7" x14ac:dyDescent="0.25">
      <c r="A20" s="41"/>
      <c r="B20" s="41"/>
      <c r="C20" s="41"/>
      <c r="D20" s="41"/>
      <c r="E20" s="41"/>
      <c r="F20" s="41"/>
      <c r="G20" s="41"/>
    </row>
    <row r="21" spans="1:7" x14ac:dyDescent="0.25">
      <c r="A21" s="41"/>
      <c r="B21" s="41"/>
      <c r="C21" s="41"/>
      <c r="D21" s="41"/>
      <c r="E21" s="41"/>
      <c r="F21" s="41"/>
      <c r="G21" s="41"/>
    </row>
    <row r="22" spans="1:7" x14ac:dyDescent="0.25">
      <c r="A22" s="41"/>
      <c r="B22" s="41"/>
      <c r="C22" s="41"/>
      <c r="D22" s="41"/>
      <c r="E22" s="41"/>
      <c r="F22" s="41"/>
      <c r="G22" s="41"/>
    </row>
    <row r="23" spans="1:7" x14ac:dyDescent="0.25">
      <c r="A23" s="41"/>
      <c r="B23" s="41"/>
      <c r="C23" s="41"/>
      <c r="D23" s="41"/>
      <c r="E23" s="41"/>
      <c r="F23" s="41"/>
      <c r="G23" s="41"/>
    </row>
    <row r="24" spans="1:7" x14ac:dyDescent="0.25">
      <c r="A24" s="41"/>
      <c r="B24" s="41"/>
      <c r="C24" s="41"/>
      <c r="D24" s="41"/>
      <c r="E24" s="41"/>
      <c r="F24" s="41"/>
      <c r="G24" s="41"/>
    </row>
    <row r="25" spans="1:7" x14ac:dyDescent="0.25">
      <c r="A25" s="41"/>
      <c r="B25" s="41"/>
      <c r="C25" s="41"/>
      <c r="D25" s="41"/>
      <c r="E25" s="41"/>
      <c r="F25" s="41"/>
      <c r="G25" s="41"/>
    </row>
    <row r="26" spans="1:7" x14ac:dyDescent="0.25">
      <c r="A26" s="41"/>
      <c r="B26" s="41"/>
      <c r="C26" s="41"/>
      <c r="D26" s="41"/>
      <c r="E26" s="41"/>
      <c r="F26" s="41"/>
      <c r="G26" s="41"/>
    </row>
    <row r="27" spans="1:7" x14ac:dyDescent="0.25">
      <c r="A27" s="41"/>
      <c r="B27" s="41"/>
      <c r="C27" s="41"/>
      <c r="D27" s="41"/>
      <c r="E27" s="41"/>
      <c r="F27" s="41"/>
      <c r="G27" s="41"/>
    </row>
    <row r="28" spans="1:7" x14ac:dyDescent="0.25">
      <c r="A28" s="41"/>
      <c r="B28" s="41"/>
      <c r="C28" s="41"/>
      <c r="D28" s="41"/>
      <c r="E28" s="41"/>
      <c r="F28" s="41"/>
      <c r="G28" s="41"/>
    </row>
    <row r="29" spans="1:7" x14ac:dyDescent="0.25">
      <c r="A29" s="41"/>
      <c r="B29" s="41"/>
      <c r="C29" s="41"/>
      <c r="D29" s="41"/>
      <c r="E29" s="41"/>
      <c r="F29" s="41"/>
      <c r="G29" s="41"/>
    </row>
    <row r="30" spans="1:7" x14ac:dyDescent="0.25">
      <c r="A30" s="41"/>
      <c r="B30" s="41"/>
      <c r="C30" s="41"/>
      <c r="D30" s="41"/>
      <c r="E30" s="41"/>
      <c r="F30" s="41"/>
      <c r="G30" s="41"/>
    </row>
    <row r="31" spans="1:7" x14ac:dyDescent="0.25">
      <c r="A31" s="41"/>
      <c r="B31" s="41"/>
      <c r="C31" s="41"/>
      <c r="D31" s="41"/>
      <c r="E31" s="41"/>
      <c r="F31" s="41"/>
      <c r="G31" s="41"/>
    </row>
    <row r="32" spans="1:7" x14ac:dyDescent="0.25">
      <c r="A32" s="41"/>
      <c r="B32" s="41"/>
      <c r="C32" s="41"/>
      <c r="D32" s="41"/>
      <c r="E32" s="41"/>
      <c r="F32" s="41"/>
      <c r="G32" s="41"/>
    </row>
    <row r="33" spans="1:7" x14ac:dyDescent="0.25">
      <c r="A33" s="41"/>
      <c r="B33" s="41"/>
      <c r="C33" s="41"/>
      <c r="D33" s="41"/>
      <c r="E33" s="41"/>
      <c r="F33" s="41"/>
      <c r="G33" s="41"/>
    </row>
    <row r="34" spans="1:7" x14ac:dyDescent="0.25">
      <c r="A34" s="41"/>
      <c r="B34" s="41"/>
      <c r="C34" s="41"/>
      <c r="D34" s="41"/>
      <c r="E34" s="41"/>
      <c r="F34" s="41"/>
      <c r="G34" s="41"/>
    </row>
    <row r="35" spans="1:7" x14ac:dyDescent="0.25">
      <c r="A35" s="41"/>
      <c r="B35" s="41"/>
      <c r="C35" s="41"/>
      <c r="D35" s="41"/>
      <c r="E35" s="41"/>
      <c r="F35" s="41"/>
      <c r="G35" s="41"/>
    </row>
    <row r="36" spans="1:7" x14ac:dyDescent="0.25">
      <c r="A36" s="41"/>
      <c r="B36" s="41"/>
      <c r="C36" s="41"/>
      <c r="D36" s="41"/>
      <c r="E36" s="41"/>
      <c r="F36" s="41"/>
      <c r="G36" s="41"/>
    </row>
    <row r="37" spans="1:7" x14ac:dyDescent="0.25">
      <c r="A37" s="41"/>
      <c r="B37" s="41"/>
      <c r="C37" s="41"/>
      <c r="D37" s="41"/>
      <c r="E37" s="41"/>
      <c r="F37" s="41"/>
      <c r="G37" s="41"/>
    </row>
    <row r="38" spans="1:7" x14ac:dyDescent="0.25">
      <c r="A38" s="41"/>
      <c r="B38" s="41"/>
      <c r="C38" s="41"/>
      <c r="D38" s="41"/>
      <c r="E38" s="41"/>
      <c r="F38" s="41"/>
      <c r="G38" s="41"/>
    </row>
    <row r="39" spans="1:7" x14ac:dyDescent="0.25">
      <c r="A39" s="41"/>
      <c r="B39" s="41"/>
      <c r="C39" s="41"/>
      <c r="D39" s="41"/>
      <c r="E39" s="41"/>
      <c r="F39" s="41"/>
      <c r="G39" s="41"/>
    </row>
    <row r="40" spans="1:7" x14ac:dyDescent="0.25">
      <c r="A40" s="41"/>
      <c r="B40" s="41"/>
      <c r="C40" s="41"/>
      <c r="D40" s="41"/>
      <c r="E40" s="41"/>
      <c r="F40" s="41"/>
      <c r="G40" s="41"/>
    </row>
    <row r="41" spans="1:7" x14ac:dyDescent="0.25">
      <c r="A41" s="41"/>
      <c r="B41" s="41"/>
      <c r="C41" s="41"/>
      <c r="D41" s="41"/>
      <c r="E41" s="41"/>
      <c r="F41" s="41"/>
      <c r="G41" s="41"/>
    </row>
    <row r="42" spans="1:7" x14ac:dyDescent="0.25">
      <c r="A42" s="41"/>
      <c r="B42" s="41"/>
      <c r="C42" s="41"/>
      <c r="D42" s="41"/>
      <c r="E42" s="41"/>
      <c r="F42" s="41"/>
      <c r="G42" s="41"/>
    </row>
    <row r="43" spans="1:7" x14ac:dyDescent="0.25">
      <c r="A43" s="41"/>
      <c r="B43" s="41"/>
      <c r="C43" s="41"/>
      <c r="D43" s="41"/>
      <c r="E43" s="41"/>
      <c r="F43" s="41"/>
      <c r="G43" s="41"/>
    </row>
    <row r="44" spans="1:7" x14ac:dyDescent="0.25">
      <c r="A44" s="41"/>
      <c r="B44" s="41"/>
      <c r="C44" s="41"/>
      <c r="D44" s="41"/>
      <c r="E44" s="41"/>
      <c r="F44" s="41"/>
      <c r="G44" s="41"/>
    </row>
    <row r="45" spans="1:7" x14ac:dyDescent="0.25">
      <c r="A45" s="41"/>
      <c r="B45" s="41"/>
      <c r="C45" s="41"/>
      <c r="D45" s="41"/>
      <c r="E45" s="41"/>
      <c r="F45" s="41"/>
      <c r="G45" s="41"/>
    </row>
    <row r="46" spans="1:7" x14ac:dyDescent="0.25">
      <c r="A46" s="41"/>
      <c r="B46" s="41"/>
      <c r="C46" s="41"/>
      <c r="D46" s="41"/>
      <c r="E46" s="41"/>
      <c r="F46" s="41"/>
      <c r="G46" s="41"/>
    </row>
    <row r="47" spans="1:7" x14ac:dyDescent="0.25">
      <c r="A47" s="41"/>
      <c r="B47" s="41"/>
      <c r="C47" s="41"/>
      <c r="D47" s="41"/>
      <c r="E47" s="41"/>
      <c r="F47" s="41"/>
      <c r="G47" s="41"/>
    </row>
    <row r="48" spans="1:7" x14ac:dyDescent="0.25">
      <c r="A48" s="41"/>
      <c r="B48" s="41"/>
      <c r="C48" s="41"/>
      <c r="D48" s="41"/>
      <c r="E48" s="41"/>
      <c r="F48" s="41"/>
      <c r="G48" s="41"/>
    </row>
    <row r="49" spans="1:7" x14ac:dyDescent="0.25">
      <c r="A49" s="41"/>
      <c r="B49" s="41"/>
      <c r="C49" s="41"/>
      <c r="D49" s="41"/>
      <c r="E49" s="41"/>
      <c r="F49" s="41"/>
      <c r="G49" s="41"/>
    </row>
    <row r="50" spans="1:7" x14ac:dyDescent="0.25">
      <c r="A50" s="41"/>
      <c r="B50" s="41"/>
      <c r="C50" s="41"/>
      <c r="D50" s="41"/>
      <c r="E50" s="41"/>
      <c r="F50" s="41"/>
      <c r="G50" s="41"/>
    </row>
    <row r="51" spans="1:7" x14ac:dyDescent="0.25">
      <c r="A51" s="41"/>
      <c r="B51" s="41"/>
      <c r="C51" s="41"/>
      <c r="D51" s="41"/>
      <c r="E51" s="41"/>
      <c r="F51" s="41"/>
      <c r="G51" s="41"/>
    </row>
    <row r="52" spans="1:7" x14ac:dyDescent="0.25">
      <c r="A52" s="41"/>
      <c r="B52" s="41"/>
      <c r="C52" s="41"/>
      <c r="D52" s="41"/>
      <c r="E52" s="41"/>
      <c r="F52" s="41"/>
      <c r="G52" s="41"/>
    </row>
    <row r="53" spans="1:7" x14ac:dyDescent="0.25">
      <c r="A53" s="41"/>
      <c r="B53" s="41"/>
      <c r="C53" s="41"/>
      <c r="D53" s="41"/>
      <c r="E53" s="41"/>
      <c r="F53" s="41"/>
      <c r="G53" s="41"/>
    </row>
    <row r="54" spans="1:7" x14ac:dyDescent="0.25">
      <c r="A54" s="41"/>
      <c r="B54" s="41"/>
      <c r="C54" s="41"/>
      <c r="D54" s="41"/>
      <c r="E54" s="41"/>
      <c r="F54" s="41"/>
      <c r="G54" s="41"/>
    </row>
    <row r="55" spans="1:7" x14ac:dyDescent="0.25">
      <c r="A55" s="41"/>
      <c r="B55" s="41"/>
      <c r="C55" s="41"/>
      <c r="D55" s="41"/>
      <c r="E55" s="41"/>
      <c r="F55" s="41"/>
      <c r="G55" s="41"/>
    </row>
    <row r="56" spans="1:7" x14ac:dyDescent="0.25">
      <c r="A56" s="41"/>
      <c r="B56" s="41"/>
      <c r="C56" s="41"/>
      <c r="D56" s="41"/>
      <c r="E56" s="41"/>
      <c r="F56" s="41"/>
      <c r="G56" s="41"/>
    </row>
    <row r="57" spans="1:7" x14ac:dyDescent="0.25">
      <c r="A57" s="41"/>
      <c r="B57" s="41"/>
      <c r="C57" s="41"/>
      <c r="D57" s="41"/>
      <c r="E57" s="41"/>
      <c r="F57" s="41"/>
      <c r="G57" s="41"/>
    </row>
    <row r="58" spans="1:7" x14ac:dyDescent="0.25">
      <c r="A58" s="41"/>
      <c r="B58" s="41"/>
      <c r="C58" s="41"/>
      <c r="D58" s="41"/>
      <c r="E58" s="41"/>
      <c r="F58" s="41"/>
      <c r="G58" s="41"/>
    </row>
    <row r="59" spans="1:7" x14ac:dyDescent="0.25">
      <c r="A59" s="41"/>
      <c r="B59" s="41"/>
      <c r="C59" s="41"/>
      <c r="D59" s="41"/>
      <c r="E59" s="41"/>
      <c r="F59" s="41"/>
      <c r="G59" s="41"/>
    </row>
    <row r="60" spans="1:7" x14ac:dyDescent="0.25">
      <c r="A60" s="41"/>
      <c r="B60" s="41"/>
      <c r="C60" s="41"/>
      <c r="D60" s="41"/>
      <c r="E60" s="41"/>
      <c r="F60" s="41"/>
      <c r="G60" s="41"/>
    </row>
    <row r="61" spans="1:7" x14ac:dyDescent="0.25">
      <c r="A61" s="41"/>
      <c r="B61" s="41"/>
      <c r="C61" s="41"/>
      <c r="D61" s="41"/>
      <c r="E61" s="41"/>
      <c r="F61" s="41"/>
      <c r="G61" s="41"/>
    </row>
    <row r="62" spans="1:7" x14ac:dyDescent="0.25">
      <c r="A62" s="41"/>
      <c r="B62" s="41"/>
      <c r="C62" s="41"/>
      <c r="D62" s="41"/>
      <c r="E62" s="41"/>
      <c r="F62" s="41"/>
      <c r="G62" s="41"/>
    </row>
    <row r="63" spans="1:7" x14ac:dyDescent="0.25">
      <c r="A63" s="41"/>
      <c r="B63" s="41"/>
      <c r="C63" s="41"/>
      <c r="D63" s="41"/>
      <c r="E63" s="41"/>
      <c r="F63" s="41"/>
      <c r="G63" s="41"/>
    </row>
    <row r="64" spans="1:7" x14ac:dyDescent="0.25">
      <c r="A64" s="41"/>
      <c r="B64" s="41"/>
      <c r="C64" s="41"/>
      <c r="D64" s="41"/>
      <c r="E64" s="41"/>
      <c r="F64" s="41"/>
      <c r="G64" s="41"/>
    </row>
    <row r="65" spans="1:7" x14ac:dyDescent="0.25">
      <c r="A65" s="41"/>
      <c r="B65" s="41"/>
      <c r="C65" s="41"/>
      <c r="D65" s="41"/>
      <c r="E65" s="41"/>
      <c r="F65" s="41"/>
      <c r="G65" s="41"/>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fee_schedule_names!$A$5:$A$23</xm:f>
          </x14:formula1>
          <xm:sqref>B5:B480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9"/>
  <sheetViews>
    <sheetView topLeftCell="C1" zoomScale="80" zoomScaleNormal="80" workbookViewId="0">
      <selection activeCell="J3" sqref="J3"/>
    </sheetView>
  </sheetViews>
  <sheetFormatPr defaultRowHeight="15" x14ac:dyDescent="0.25"/>
  <cols>
    <col min="1" max="1" width="21.140625" customWidth="1"/>
    <col min="2" max="3" width="10.85546875" customWidth="1"/>
    <col min="4" max="4" width="11.7109375" customWidth="1"/>
    <col min="5" max="5" width="12.42578125" customWidth="1"/>
    <col min="6" max="6" width="18.5703125" customWidth="1"/>
    <col min="7" max="7" width="11.140625" customWidth="1"/>
    <col min="8" max="8" width="3.5703125" customWidth="1"/>
    <col min="9" max="9" width="19" hidden="1" customWidth="1"/>
    <col min="10" max="10" width="11.5703125" customWidth="1"/>
    <col min="11" max="11" width="11.140625" customWidth="1"/>
    <col min="12" max="12" width="11.5703125" customWidth="1"/>
    <col min="13" max="13" width="11" customWidth="1"/>
    <col min="14" max="14" width="11.85546875" customWidth="1"/>
    <col min="15" max="15" width="9.7109375" customWidth="1"/>
    <col min="16" max="17" width="10.7109375" customWidth="1"/>
    <col min="18" max="18" width="12.28515625" customWidth="1"/>
    <col min="19" max="22" width="9.140625" customWidth="1"/>
  </cols>
  <sheetData>
    <row r="1" spans="1:28" ht="30" x14ac:dyDescent="0.25">
      <c r="A1" s="2" t="s">
        <v>0</v>
      </c>
      <c r="B1" s="5" t="s">
        <v>5</v>
      </c>
      <c r="C1" s="5"/>
      <c r="D1" s="6" t="s">
        <v>13</v>
      </c>
      <c r="E1" s="6" t="s">
        <v>99</v>
      </c>
      <c r="F1" s="4" t="s">
        <v>2</v>
      </c>
      <c r="G1" s="5" t="s">
        <v>143</v>
      </c>
      <c r="H1" s="5"/>
      <c r="J1" s="1" t="str">
        <f>fee_schedule_names!A5</f>
        <v>1% 100K</v>
      </c>
      <c r="K1" s="1" t="str">
        <f>fee_schedule_names!A6</f>
        <v>1% 200K</v>
      </c>
      <c r="L1" s="1" t="str">
        <f>fee_schedule_names!A7</f>
        <v>1% 400K</v>
      </c>
      <c r="M1" s="1" t="str">
        <f>fee_schedule_names!A8</f>
        <v>1% 750K</v>
      </c>
      <c r="N1" s="1" t="str">
        <f>fee_schedule_names!A9</f>
        <v>1% 1MM</v>
      </c>
      <c r="O1" s="1" t="str">
        <f>fee_schedule_names!A10</f>
        <v>1/4%</v>
      </c>
      <c r="P1" s="1" t="str">
        <f>fee_schedule_names!A11</f>
        <v>1/2%</v>
      </c>
      <c r="Q1" s="1" t="str">
        <f>fee_schedule_names!A12</f>
        <v>3/4%</v>
      </c>
      <c r="R1" s="1" t="str">
        <f>fee_schedule_names!A13</f>
        <v>Flat Fee</v>
      </c>
      <c r="S1" s="1">
        <f>fee_schedule_names!A14</f>
        <v>0</v>
      </c>
      <c r="T1" s="1">
        <f>fee_schedule_names!A15</f>
        <v>0</v>
      </c>
      <c r="U1" s="1">
        <f>fee_schedule_names!A16</f>
        <v>0</v>
      </c>
      <c r="V1" s="1">
        <f>fee_schedule_names!A17</f>
        <v>0</v>
      </c>
      <c r="W1" s="1">
        <f>fee_schedule_names!A18</f>
        <v>0</v>
      </c>
      <c r="X1" s="1">
        <f>fee_schedule_names!A19</f>
        <v>0</v>
      </c>
      <c r="Y1" s="1">
        <f>fee_schedule_names!A20</f>
        <v>0</v>
      </c>
      <c r="Z1" s="1">
        <f>fee_schedule_names!A21</f>
        <v>0</v>
      </c>
      <c r="AA1" s="1">
        <f>fee_schedule_names!A22</f>
        <v>0</v>
      </c>
      <c r="AB1" s="1">
        <f>fee_schedule_names!A23</f>
        <v>0</v>
      </c>
    </row>
    <row r="2" spans="1:28" x14ac:dyDescent="0.25">
      <c r="A2" s="8" t="str">
        <f>client_info!A5</f>
        <v>Alpha, Bob and Jane</v>
      </c>
      <c r="B2" t="str">
        <f>client_info!B5</f>
        <v>1% 200k</v>
      </c>
      <c r="C2">
        <f>VLOOKUP(B2,fee_schedule_names!A$5:B$23,2,FALSE)</f>
        <v>3</v>
      </c>
      <c r="D2" s="19">
        <f>client_info!C5</f>
        <v>0</v>
      </c>
      <c r="E2" s="19">
        <f>client_info!D5</f>
        <v>0</v>
      </c>
      <c r="F2" s="3">
        <f>client_info!E5</f>
        <v>3043050.51</v>
      </c>
      <c r="G2" s="3">
        <f>IF(E2&lt;&gt;0,E2,MAX(D2,VLOOKUP(A2,I2:Q2,C2,FALSE)))</f>
        <v>16215.252549999999</v>
      </c>
      <c r="H2" s="3"/>
      <c r="I2" t="str">
        <f>A2</f>
        <v>Alpha, Bob and Jane</v>
      </c>
      <c r="J2" s="54">
        <f>IF(F2&gt;100000, 1000+(0.005*(F2-100000)),(0.01*F2) )</f>
        <v>15715.252549999999</v>
      </c>
      <c r="K2" s="54">
        <f>IF(F2&gt;200000, 2000+(0.005*(F2-200000)),(0.01*F2) )</f>
        <v>16215.252549999999</v>
      </c>
      <c r="L2" s="54">
        <f>IF(F2&gt;=2000000,16000+(0.005*(F2-2000000)),IF(AND(F2&gt;400000,F2&lt;2000000),4000+(0.0075*(F2-400000)),0.01*F2))</f>
        <v>21215.252549999997</v>
      </c>
      <c r="M2" s="54">
        <f>IF(F2&gt;=2000000,16875+(0.005*(F2-2000000)),IF(AND(F2&gt;750000,F2&lt;2000000),7500+(0.0075*(F2-750000)),0.01*F2))</f>
        <v>22090.252549999997</v>
      </c>
      <c r="N2" s="54">
        <f>IF(F2&gt;=2000000,17500+(0.005*(F2-2000000)),IF(AND(F2&gt;1000000,F2&lt;2000000),10000+(0.0075*(F2-1000000)),0.01*F2))</f>
        <v>22715.252549999997</v>
      </c>
      <c r="O2" s="54">
        <f>(F2*0.0025)</f>
        <v>7607.6262749999996</v>
      </c>
      <c r="P2" s="54">
        <f>(F2*0.005)</f>
        <v>15215.252549999999</v>
      </c>
      <c r="Q2" s="54">
        <f>(F2*0.0075)</f>
        <v>22822.878824999996</v>
      </c>
      <c r="R2" s="54"/>
      <c r="S2" s="54"/>
      <c r="T2" s="55"/>
      <c r="U2" s="55"/>
      <c r="V2" s="55"/>
      <c r="W2" s="55"/>
      <c r="X2" s="55"/>
      <c r="Y2" s="55"/>
      <c r="Z2" s="55"/>
      <c r="AA2" s="55"/>
      <c r="AB2" s="55"/>
    </row>
    <row r="3" spans="1:28" x14ac:dyDescent="0.25">
      <c r="A3" s="8" t="str">
        <f>client_info!A6</f>
        <v>Bravo, Thelma</v>
      </c>
      <c r="B3" t="str">
        <f>client_info!B6</f>
        <v>3/4%</v>
      </c>
      <c r="C3">
        <f>VLOOKUP(B3,fee_schedule_names!A$5:B$23,2,FALSE)</f>
        <v>9</v>
      </c>
      <c r="D3" s="19">
        <f>client_info!C6</f>
        <v>0</v>
      </c>
      <c r="E3" s="19">
        <f>client_info!D6</f>
        <v>0</v>
      </c>
      <c r="F3" s="3">
        <f>client_info!E6</f>
        <v>1588427.15</v>
      </c>
      <c r="G3" s="3">
        <f t="shared" ref="G3:G6" si="0">IF(E3&lt;&gt;0,E3,MAX(D3,VLOOKUP(A3,I3:Q3,C3,FALSE)))</f>
        <v>11913.203624999998</v>
      </c>
      <c r="H3" s="3"/>
      <c r="I3" t="str">
        <f t="shared" ref="I3:I66" si="1">A3</f>
        <v>Bravo, Thelma</v>
      </c>
      <c r="J3" s="54">
        <f t="shared" ref="J3:J66" si="2">IF(F3&gt;100000, 1000+(0.005*(F3-100000)),(0.01*F3) )</f>
        <v>8442.1357499999995</v>
      </c>
      <c r="K3" s="54">
        <f t="shared" ref="K3:K66" si="3">IF(F3&gt;200000, 2000+(0.005*(F3-200000)),(0.01*F3) )</f>
        <v>8942.1357499999995</v>
      </c>
      <c r="L3" s="54">
        <f t="shared" ref="L3:L66" si="4">IF(F3&gt;=2000000,16000+(0.005*(F3-2000000)),IF(AND(F3&gt;400000,F3&lt;2000000),4000+(0.0075*(F3-400000)),0.01*F3))</f>
        <v>12913.203624999998</v>
      </c>
      <c r="M3" s="54">
        <f t="shared" ref="M3:M66" si="5">IF(F3&gt;=2000000,16875+(0.005*(F3-2000000)),IF(AND(F3&gt;750000,F3&lt;2000000),7500+(0.0075*(F3-750000)),0.01*F3))</f>
        <v>13788.203624999998</v>
      </c>
      <c r="N3" s="54">
        <f t="shared" ref="N3:N66" si="6">IF(F3&gt;=2000000,17500+(0.005*(F3-2000000)),IF(AND(F3&gt;1000000,F3&lt;2000000),10000+(0.0075*(F3-1000000)),0.01*F3))</f>
        <v>14413.203624999998</v>
      </c>
      <c r="O3" s="54">
        <f t="shared" ref="O3:O66" si="7">(F3*0.0025)</f>
        <v>3971.0678749999997</v>
      </c>
      <c r="P3" s="54">
        <f t="shared" ref="P3:P66" si="8">(F3*0.005)</f>
        <v>7942.1357499999995</v>
      </c>
      <c r="Q3" s="54">
        <f t="shared" ref="Q3:Q66" si="9">(F3*0.0075)</f>
        <v>11913.203624999998</v>
      </c>
      <c r="R3" s="54"/>
      <c r="S3" s="54"/>
      <c r="T3" s="55"/>
      <c r="U3" s="55"/>
      <c r="V3" s="55"/>
      <c r="W3" s="55"/>
      <c r="X3" s="55"/>
      <c r="Y3" s="55"/>
      <c r="Z3" s="55"/>
      <c r="AA3" s="55"/>
      <c r="AB3" s="55"/>
    </row>
    <row r="4" spans="1:28" x14ac:dyDescent="0.25">
      <c r="A4" s="8" t="str">
        <f>client_info!A7</f>
        <v>Charlie, Ed and Anne</v>
      </c>
      <c r="B4" t="str">
        <f>client_info!B7</f>
        <v>Flat Fee</v>
      </c>
      <c r="C4">
        <f>VLOOKUP(B4,fee_schedule_names!A$5:B$23,2,FALSE)</f>
        <v>10</v>
      </c>
      <c r="D4" s="19">
        <f>client_info!C7</f>
        <v>0</v>
      </c>
      <c r="E4" s="19">
        <f>client_info!D7</f>
        <v>10000</v>
      </c>
      <c r="F4" s="3">
        <f>client_info!E7</f>
        <v>4210915.53</v>
      </c>
      <c r="G4" s="3">
        <f t="shared" si="0"/>
        <v>10000</v>
      </c>
      <c r="H4" s="9"/>
      <c r="I4" t="str">
        <f t="shared" si="1"/>
        <v>Charlie, Ed and Anne</v>
      </c>
      <c r="J4" s="54">
        <f t="shared" si="2"/>
        <v>21554.577650000003</v>
      </c>
      <c r="K4" s="54">
        <f t="shared" si="3"/>
        <v>22054.577650000003</v>
      </c>
      <c r="L4" s="54">
        <f t="shared" si="4"/>
        <v>27054.577649999999</v>
      </c>
      <c r="M4" s="54">
        <f t="shared" si="5"/>
        <v>27929.577649999999</v>
      </c>
      <c r="N4" s="54">
        <f t="shared" si="6"/>
        <v>28554.577649999999</v>
      </c>
      <c r="O4" s="54">
        <f t="shared" si="7"/>
        <v>10527.288825000001</v>
      </c>
      <c r="P4" s="54">
        <f t="shared" si="8"/>
        <v>21054.577650000003</v>
      </c>
      <c r="Q4" s="54">
        <f t="shared" si="9"/>
        <v>31581.866475000003</v>
      </c>
      <c r="R4" s="54"/>
      <c r="S4" s="54"/>
      <c r="T4" s="55"/>
      <c r="U4" s="55"/>
      <c r="V4" s="55"/>
      <c r="W4" s="55"/>
      <c r="X4" s="55"/>
      <c r="Y4" s="55"/>
      <c r="Z4" s="55"/>
      <c r="AA4" s="55"/>
      <c r="AB4" s="55"/>
    </row>
    <row r="5" spans="1:28" x14ac:dyDescent="0.25">
      <c r="A5" s="8" t="str">
        <f>client_info!A8</f>
        <v>Delta, Mary</v>
      </c>
      <c r="B5" t="str">
        <f>client_info!B8</f>
        <v>1% 400K</v>
      </c>
      <c r="C5">
        <f>VLOOKUP(B5,fee_schedule_names!A$5:B$23,2,FALSE)</f>
        <v>4</v>
      </c>
      <c r="D5" s="19">
        <f>client_info!C8</f>
        <v>0</v>
      </c>
      <c r="E5" s="19">
        <f>client_info!D8</f>
        <v>0</v>
      </c>
      <c r="F5" s="3">
        <f>client_info!E8</f>
        <v>4313451.33</v>
      </c>
      <c r="G5" s="3">
        <f t="shared" si="0"/>
        <v>27567.256650000003</v>
      </c>
      <c r="H5" s="3"/>
      <c r="I5" t="str">
        <f t="shared" si="1"/>
        <v>Delta, Mary</v>
      </c>
      <c r="J5" s="54">
        <f t="shared" si="2"/>
        <v>22067.256649999999</v>
      </c>
      <c r="K5" s="54">
        <f t="shared" si="3"/>
        <v>22567.256649999999</v>
      </c>
      <c r="L5" s="54">
        <f t="shared" si="4"/>
        <v>27567.256650000003</v>
      </c>
      <c r="M5" s="54">
        <f t="shared" si="5"/>
        <v>28442.256650000003</v>
      </c>
      <c r="N5" s="54">
        <f t="shared" si="6"/>
        <v>29067.256650000003</v>
      </c>
      <c r="O5" s="54">
        <f t="shared" si="7"/>
        <v>10783.628325</v>
      </c>
      <c r="P5" s="54">
        <f t="shared" si="8"/>
        <v>21567.256649999999</v>
      </c>
      <c r="Q5" s="54">
        <f t="shared" si="9"/>
        <v>32350.884975000001</v>
      </c>
      <c r="R5" s="54"/>
      <c r="S5" s="54"/>
      <c r="T5" s="55"/>
      <c r="U5" s="55"/>
      <c r="V5" s="55"/>
      <c r="W5" s="55"/>
      <c r="X5" s="55"/>
      <c r="Y5" s="55"/>
      <c r="Z5" s="55"/>
      <c r="AA5" s="55"/>
      <c r="AB5" s="55"/>
    </row>
    <row r="6" spans="1:28" s="8" customFormat="1" x14ac:dyDescent="0.25">
      <c r="A6" s="8" t="str">
        <f>client_info!A9</f>
        <v>Echo, Linus and Lucy</v>
      </c>
      <c r="B6" t="str">
        <f>client_info!B9</f>
        <v>1% 1MM</v>
      </c>
      <c r="C6">
        <f>VLOOKUP(B6,fee_schedule_names!A$5:B$23,2,FALSE)</f>
        <v>6</v>
      </c>
      <c r="D6" s="19">
        <f>client_info!C9</f>
        <v>7500</v>
      </c>
      <c r="E6" s="19">
        <f>client_info!D9</f>
        <v>0</v>
      </c>
      <c r="F6" s="3">
        <f>client_info!E9</f>
        <v>6436727.3300000001</v>
      </c>
      <c r="G6" s="3">
        <f t="shared" si="0"/>
        <v>39683.63665</v>
      </c>
      <c r="H6" s="3"/>
      <c r="I6" t="str">
        <f t="shared" si="1"/>
        <v>Echo, Linus and Lucy</v>
      </c>
      <c r="J6" s="54">
        <f t="shared" si="2"/>
        <v>32683.63665</v>
      </c>
      <c r="K6" s="54">
        <f t="shared" si="3"/>
        <v>33183.63665</v>
      </c>
      <c r="L6" s="54">
        <f t="shared" si="4"/>
        <v>38183.63665</v>
      </c>
      <c r="M6" s="54">
        <f t="shared" si="5"/>
        <v>39058.63665</v>
      </c>
      <c r="N6" s="54">
        <f t="shared" si="6"/>
        <v>39683.63665</v>
      </c>
      <c r="O6" s="54">
        <f t="shared" si="7"/>
        <v>16091.818325</v>
      </c>
      <c r="P6" s="54">
        <f t="shared" si="8"/>
        <v>32183.63665</v>
      </c>
      <c r="Q6" s="54">
        <f t="shared" si="9"/>
        <v>48275.454975000001</v>
      </c>
      <c r="R6" s="54"/>
      <c r="S6" s="54"/>
      <c r="T6" s="55"/>
      <c r="U6" s="55"/>
      <c r="V6" s="55"/>
      <c r="W6" s="55"/>
      <c r="X6" s="55"/>
      <c r="Y6" s="55"/>
      <c r="Z6" s="55"/>
      <c r="AA6" s="55"/>
      <c r="AB6" s="55"/>
    </row>
    <row r="7" spans="1:28" x14ac:dyDescent="0.25">
      <c r="A7" s="8">
        <f>client_info!A10</f>
        <v>0</v>
      </c>
      <c r="B7">
        <f>client_info!B10</f>
        <v>0</v>
      </c>
      <c r="C7" t="e">
        <f>VLOOKUP(B7,fee_schedule_names!A$5:B$23,2,FALSE)</f>
        <v>#N/A</v>
      </c>
      <c r="D7" s="19">
        <f>client_info!C10</f>
        <v>0</v>
      </c>
      <c r="E7" s="19">
        <f>client_info!D10</f>
        <v>0</v>
      </c>
      <c r="F7" s="3">
        <f>client_info!E10</f>
        <v>0</v>
      </c>
      <c r="G7" s="3" t="e">
        <f t="shared" ref="G7:G38" si="10">MAX(D7,VLOOKUP(A7,I7:Q7,C7,FALSE))</f>
        <v>#REF!</v>
      </c>
      <c r="H7" s="3"/>
      <c r="I7">
        <f t="shared" si="1"/>
        <v>0</v>
      </c>
      <c r="J7" s="54">
        <f t="shared" si="2"/>
        <v>0</v>
      </c>
      <c r="K7" s="54">
        <f t="shared" si="3"/>
        <v>0</v>
      </c>
      <c r="L7" s="54">
        <f t="shared" si="4"/>
        <v>0</v>
      </c>
      <c r="M7" s="54">
        <f t="shared" si="5"/>
        <v>0</v>
      </c>
      <c r="N7" s="54">
        <f t="shared" si="6"/>
        <v>0</v>
      </c>
      <c r="O7" s="54">
        <f t="shared" si="7"/>
        <v>0</v>
      </c>
      <c r="P7" s="54">
        <f t="shared" si="8"/>
        <v>0</v>
      </c>
      <c r="Q7" s="54">
        <f t="shared" si="9"/>
        <v>0</v>
      </c>
      <c r="R7" s="54"/>
      <c r="S7" s="54"/>
      <c r="T7" s="55"/>
      <c r="U7" s="55"/>
      <c r="V7" s="55"/>
      <c r="W7" s="55"/>
      <c r="X7" s="55"/>
      <c r="Y7" s="55"/>
      <c r="Z7" s="55"/>
      <c r="AA7" s="55"/>
      <c r="AB7" s="55"/>
    </row>
    <row r="8" spans="1:28" x14ac:dyDescent="0.25">
      <c r="A8" s="8">
        <f>client_info!A11</f>
        <v>0</v>
      </c>
      <c r="B8">
        <f>client_info!B11</f>
        <v>0</v>
      </c>
      <c r="C8" t="e">
        <f>VLOOKUP(B8,fee_schedule_names!A$5:B$23,2,FALSE)</f>
        <v>#N/A</v>
      </c>
      <c r="D8" s="19">
        <f>client_info!C11</f>
        <v>0</v>
      </c>
      <c r="E8" s="19">
        <f>client_info!D11</f>
        <v>0</v>
      </c>
      <c r="F8" s="3">
        <f>client_info!E11</f>
        <v>0</v>
      </c>
      <c r="G8" s="3" t="e">
        <f t="shared" si="10"/>
        <v>#REF!</v>
      </c>
      <c r="H8" s="3"/>
      <c r="I8">
        <f t="shared" si="1"/>
        <v>0</v>
      </c>
      <c r="J8" s="54">
        <f t="shared" si="2"/>
        <v>0</v>
      </c>
      <c r="K8" s="54">
        <f t="shared" si="3"/>
        <v>0</v>
      </c>
      <c r="L8" s="54">
        <f t="shared" si="4"/>
        <v>0</v>
      </c>
      <c r="M8" s="54">
        <f t="shared" si="5"/>
        <v>0</v>
      </c>
      <c r="N8" s="54">
        <f t="shared" si="6"/>
        <v>0</v>
      </c>
      <c r="O8" s="54">
        <f t="shared" si="7"/>
        <v>0</v>
      </c>
      <c r="P8" s="54">
        <f t="shared" si="8"/>
        <v>0</v>
      </c>
      <c r="Q8" s="54">
        <f t="shared" si="9"/>
        <v>0</v>
      </c>
      <c r="R8" s="54"/>
      <c r="S8" s="54"/>
      <c r="T8" s="55"/>
      <c r="U8" s="55"/>
      <c r="V8" s="55"/>
      <c r="W8" s="55"/>
      <c r="X8" s="55"/>
      <c r="Y8" s="55"/>
      <c r="Z8" s="55"/>
      <c r="AA8" s="55"/>
      <c r="AB8" s="55"/>
    </row>
    <row r="9" spans="1:28" x14ac:dyDescent="0.25">
      <c r="A9" s="8">
        <f>client_info!A12</f>
        <v>0</v>
      </c>
      <c r="B9">
        <f>client_info!B12</f>
        <v>0</v>
      </c>
      <c r="C9" t="e">
        <f>VLOOKUP(B9,fee_schedule_names!A$5:B$23,2,FALSE)</f>
        <v>#N/A</v>
      </c>
      <c r="D9" s="19">
        <f>client_info!C12</f>
        <v>0</v>
      </c>
      <c r="E9" s="19">
        <f>client_info!D12</f>
        <v>0</v>
      </c>
      <c r="F9" s="3">
        <f>client_info!E12</f>
        <v>0</v>
      </c>
      <c r="G9" s="3" t="e">
        <f t="shared" si="10"/>
        <v>#REF!</v>
      </c>
      <c r="H9" s="3"/>
      <c r="I9">
        <f t="shared" si="1"/>
        <v>0</v>
      </c>
      <c r="J9" s="54">
        <f t="shared" si="2"/>
        <v>0</v>
      </c>
      <c r="K9" s="54">
        <f t="shared" si="3"/>
        <v>0</v>
      </c>
      <c r="L9" s="54">
        <f t="shared" si="4"/>
        <v>0</v>
      </c>
      <c r="M9" s="54">
        <f t="shared" si="5"/>
        <v>0</v>
      </c>
      <c r="N9" s="54">
        <f t="shared" si="6"/>
        <v>0</v>
      </c>
      <c r="O9" s="54">
        <f t="shared" si="7"/>
        <v>0</v>
      </c>
      <c r="P9" s="54">
        <f t="shared" si="8"/>
        <v>0</v>
      </c>
      <c r="Q9" s="54">
        <f t="shared" si="9"/>
        <v>0</v>
      </c>
      <c r="R9" s="54"/>
      <c r="S9" s="54"/>
      <c r="T9" s="55"/>
      <c r="U9" s="55"/>
      <c r="V9" s="55"/>
      <c r="W9" s="55"/>
      <c r="X9" s="55"/>
      <c r="Y9" s="55"/>
      <c r="Z9" s="55"/>
      <c r="AA9" s="55"/>
      <c r="AB9" s="55"/>
    </row>
    <row r="10" spans="1:28" s="8" customFormat="1" x14ac:dyDescent="0.25">
      <c r="A10" s="8">
        <f>client_info!A13</f>
        <v>0</v>
      </c>
      <c r="B10">
        <f>client_info!B13</f>
        <v>0</v>
      </c>
      <c r="C10" t="e">
        <f>VLOOKUP(B10,fee_schedule_names!A$5:B$23,2,FALSE)</f>
        <v>#N/A</v>
      </c>
      <c r="D10" s="19">
        <f>client_info!C13</f>
        <v>0</v>
      </c>
      <c r="E10" s="19">
        <f>client_info!D13</f>
        <v>0</v>
      </c>
      <c r="F10" s="3">
        <f>client_info!E13</f>
        <v>0</v>
      </c>
      <c r="G10" s="3" t="e">
        <f t="shared" si="10"/>
        <v>#REF!</v>
      </c>
      <c r="H10" s="3"/>
      <c r="I10">
        <f t="shared" si="1"/>
        <v>0</v>
      </c>
      <c r="J10" s="54">
        <f t="shared" si="2"/>
        <v>0</v>
      </c>
      <c r="K10" s="54">
        <f t="shared" si="3"/>
        <v>0</v>
      </c>
      <c r="L10" s="54">
        <f t="shared" si="4"/>
        <v>0</v>
      </c>
      <c r="M10" s="54">
        <f t="shared" si="5"/>
        <v>0</v>
      </c>
      <c r="N10" s="54">
        <f t="shared" si="6"/>
        <v>0</v>
      </c>
      <c r="O10" s="54">
        <f t="shared" si="7"/>
        <v>0</v>
      </c>
      <c r="P10" s="54">
        <f t="shared" si="8"/>
        <v>0</v>
      </c>
      <c r="Q10" s="54">
        <f t="shared" si="9"/>
        <v>0</v>
      </c>
      <c r="R10" s="54"/>
      <c r="S10" s="54"/>
      <c r="T10" s="55"/>
      <c r="U10" s="55"/>
      <c r="V10" s="55"/>
      <c r="W10" s="55"/>
      <c r="X10" s="55"/>
      <c r="Y10" s="55"/>
      <c r="Z10" s="55"/>
      <c r="AA10" s="55"/>
      <c r="AB10" s="55"/>
    </row>
    <row r="11" spans="1:28" x14ac:dyDescent="0.25">
      <c r="A11" s="8">
        <f>client_info!A14</f>
        <v>0</v>
      </c>
      <c r="B11">
        <f>client_info!B14</f>
        <v>0</v>
      </c>
      <c r="C11" t="e">
        <f>VLOOKUP(B11,fee_schedule_names!A$5:B$23,2,FALSE)</f>
        <v>#N/A</v>
      </c>
      <c r="D11" s="19">
        <f>client_info!C14</f>
        <v>0</v>
      </c>
      <c r="E11" s="19">
        <f>client_info!D14</f>
        <v>0</v>
      </c>
      <c r="F11" s="3">
        <f>client_info!E14</f>
        <v>0</v>
      </c>
      <c r="G11" s="3" t="e">
        <f t="shared" si="10"/>
        <v>#REF!</v>
      </c>
      <c r="H11" s="3"/>
      <c r="I11">
        <f t="shared" si="1"/>
        <v>0</v>
      </c>
      <c r="J11" s="54">
        <f t="shared" si="2"/>
        <v>0</v>
      </c>
      <c r="K11" s="54">
        <f t="shared" si="3"/>
        <v>0</v>
      </c>
      <c r="L11" s="54">
        <f t="shared" si="4"/>
        <v>0</v>
      </c>
      <c r="M11" s="54">
        <f t="shared" si="5"/>
        <v>0</v>
      </c>
      <c r="N11" s="54">
        <f t="shared" si="6"/>
        <v>0</v>
      </c>
      <c r="O11" s="54">
        <f t="shared" si="7"/>
        <v>0</v>
      </c>
      <c r="P11" s="54">
        <f t="shared" si="8"/>
        <v>0</v>
      </c>
      <c r="Q11" s="54">
        <f t="shared" si="9"/>
        <v>0</v>
      </c>
      <c r="R11" s="54"/>
      <c r="S11" s="54"/>
      <c r="T11" s="55"/>
      <c r="U11" s="55"/>
      <c r="V11" s="55"/>
      <c r="W11" s="55"/>
      <c r="X11" s="55"/>
      <c r="Y11" s="55"/>
      <c r="Z11" s="55"/>
      <c r="AA11" s="55"/>
      <c r="AB11" s="55"/>
    </row>
    <row r="12" spans="1:28" x14ac:dyDescent="0.25">
      <c r="A12" s="8">
        <f>client_info!A15</f>
        <v>0</v>
      </c>
      <c r="B12">
        <f>client_info!B15</f>
        <v>0</v>
      </c>
      <c r="C12" t="e">
        <f>VLOOKUP(B12,fee_schedule_names!A$5:B$23,2,FALSE)</f>
        <v>#N/A</v>
      </c>
      <c r="D12" s="19">
        <f>client_info!C15</f>
        <v>0</v>
      </c>
      <c r="E12" s="19">
        <f>client_info!D15</f>
        <v>0</v>
      </c>
      <c r="F12" s="3">
        <f>client_info!E15</f>
        <v>0</v>
      </c>
      <c r="G12" s="3" t="e">
        <f t="shared" si="10"/>
        <v>#REF!</v>
      </c>
      <c r="H12" s="3"/>
      <c r="I12">
        <f t="shared" si="1"/>
        <v>0</v>
      </c>
      <c r="J12" s="54">
        <f t="shared" si="2"/>
        <v>0</v>
      </c>
      <c r="K12" s="54">
        <f t="shared" si="3"/>
        <v>0</v>
      </c>
      <c r="L12" s="54">
        <f t="shared" si="4"/>
        <v>0</v>
      </c>
      <c r="M12" s="54">
        <f t="shared" si="5"/>
        <v>0</v>
      </c>
      <c r="N12" s="54">
        <f t="shared" si="6"/>
        <v>0</v>
      </c>
      <c r="O12" s="54">
        <f t="shared" si="7"/>
        <v>0</v>
      </c>
      <c r="P12" s="54">
        <f t="shared" si="8"/>
        <v>0</v>
      </c>
      <c r="Q12" s="54">
        <f t="shared" si="9"/>
        <v>0</v>
      </c>
      <c r="R12" s="54"/>
      <c r="S12" s="54"/>
      <c r="T12" s="55"/>
      <c r="U12" s="55"/>
      <c r="V12" s="55"/>
      <c r="W12" s="55"/>
      <c r="X12" s="55"/>
      <c r="Y12" s="55"/>
      <c r="Z12" s="55"/>
      <c r="AA12" s="55"/>
      <c r="AB12" s="55"/>
    </row>
    <row r="13" spans="1:28" x14ac:dyDescent="0.25">
      <c r="A13" s="8">
        <f>client_info!A16</f>
        <v>0</v>
      </c>
      <c r="B13">
        <f>client_info!B16</f>
        <v>0</v>
      </c>
      <c r="C13" t="e">
        <f>VLOOKUP(B13,fee_schedule_names!A$5:B$23,2,FALSE)</f>
        <v>#N/A</v>
      </c>
      <c r="D13" s="19">
        <f>client_info!C16</f>
        <v>0</v>
      </c>
      <c r="E13" s="19">
        <f>client_info!D16</f>
        <v>0</v>
      </c>
      <c r="F13" s="3">
        <f>client_info!E16</f>
        <v>0</v>
      </c>
      <c r="G13" s="3" t="e">
        <f t="shared" si="10"/>
        <v>#REF!</v>
      </c>
      <c r="H13" s="3"/>
      <c r="I13">
        <f t="shared" si="1"/>
        <v>0</v>
      </c>
      <c r="J13" s="54">
        <f t="shared" si="2"/>
        <v>0</v>
      </c>
      <c r="K13" s="54">
        <f t="shared" si="3"/>
        <v>0</v>
      </c>
      <c r="L13" s="54">
        <f t="shared" si="4"/>
        <v>0</v>
      </c>
      <c r="M13" s="54">
        <f t="shared" si="5"/>
        <v>0</v>
      </c>
      <c r="N13" s="54">
        <f t="shared" si="6"/>
        <v>0</v>
      </c>
      <c r="O13" s="54">
        <f t="shared" si="7"/>
        <v>0</v>
      </c>
      <c r="P13" s="54">
        <f t="shared" si="8"/>
        <v>0</v>
      </c>
      <c r="Q13" s="54">
        <f t="shared" si="9"/>
        <v>0</v>
      </c>
      <c r="R13" s="54"/>
      <c r="S13" s="54"/>
      <c r="T13" s="55"/>
      <c r="U13" s="55"/>
      <c r="V13" s="55"/>
      <c r="W13" s="55"/>
      <c r="X13" s="55"/>
      <c r="Y13" s="55"/>
      <c r="Z13" s="55"/>
      <c r="AA13" s="55"/>
      <c r="AB13" s="55"/>
    </row>
    <row r="14" spans="1:28" x14ac:dyDescent="0.25">
      <c r="A14" s="8">
        <f>client_info!A17</f>
        <v>0</v>
      </c>
      <c r="B14">
        <f>client_info!B17</f>
        <v>0</v>
      </c>
      <c r="C14" t="e">
        <f>VLOOKUP(B14,fee_schedule_names!A$5:B$23,2,FALSE)</f>
        <v>#N/A</v>
      </c>
      <c r="D14" s="19">
        <f>client_info!C17</f>
        <v>0</v>
      </c>
      <c r="E14" s="19">
        <f>client_info!D17</f>
        <v>0</v>
      </c>
      <c r="F14" s="3">
        <f>client_info!E17</f>
        <v>0</v>
      </c>
      <c r="G14" s="3" t="e">
        <f t="shared" si="10"/>
        <v>#REF!</v>
      </c>
      <c r="H14" s="3"/>
      <c r="I14">
        <f t="shared" si="1"/>
        <v>0</v>
      </c>
      <c r="J14" s="54">
        <f t="shared" si="2"/>
        <v>0</v>
      </c>
      <c r="K14" s="54">
        <f t="shared" si="3"/>
        <v>0</v>
      </c>
      <c r="L14" s="54">
        <f t="shared" si="4"/>
        <v>0</v>
      </c>
      <c r="M14" s="54">
        <f t="shared" si="5"/>
        <v>0</v>
      </c>
      <c r="N14" s="54">
        <f t="shared" si="6"/>
        <v>0</v>
      </c>
      <c r="O14" s="54">
        <f t="shared" si="7"/>
        <v>0</v>
      </c>
      <c r="P14" s="54">
        <f t="shared" si="8"/>
        <v>0</v>
      </c>
      <c r="Q14" s="54">
        <f t="shared" si="9"/>
        <v>0</v>
      </c>
      <c r="R14" s="54"/>
      <c r="S14" s="54"/>
      <c r="T14" s="55"/>
      <c r="U14" s="55"/>
      <c r="V14" s="55"/>
      <c r="W14" s="55"/>
      <c r="X14" s="55"/>
      <c r="Y14" s="55"/>
      <c r="Z14" s="55"/>
      <c r="AA14" s="55"/>
      <c r="AB14" s="55"/>
    </row>
    <row r="15" spans="1:28" x14ac:dyDescent="0.25">
      <c r="A15" s="8">
        <f>client_info!A18</f>
        <v>0</v>
      </c>
      <c r="B15">
        <f>client_info!B18</f>
        <v>0</v>
      </c>
      <c r="C15" t="e">
        <f>VLOOKUP(B15,fee_schedule_names!A$5:B$23,2,FALSE)</f>
        <v>#N/A</v>
      </c>
      <c r="D15" s="19">
        <f>client_info!C18</f>
        <v>0</v>
      </c>
      <c r="E15" s="19">
        <f>client_info!D18</f>
        <v>0</v>
      </c>
      <c r="F15" s="3">
        <f>client_info!E18</f>
        <v>0</v>
      </c>
      <c r="G15" s="3" t="e">
        <f t="shared" si="10"/>
        <v>#REF!</v>
      </c>
      <c r="H15" s="9"/>
      <c r="I15">
        <f t="shared" si="1"/>
        <v>0</v>
      </c>
      <c r="J15" s="54">
        <f t="shared" si="2"/>
        <v>0</v>
      </c>
      <c r="K15" s="54">
        <f t="shared" si="3"/>
        <v>0</v>
      </c>
      <c r="L15" s="54">
        <f t="shared" si="4"/>
        <v>0</v>
      </c>
      <c r="M15" s="54">
        <f t="shared" si="5"/>
        <v>0</v>
      </c>
      <c r="N15" s="54">
        <f t="shared" si="6"/>
        <v>0</v>
      </c>
      <c r="O15" s="54">
        <f t="shared" si="7"/>
        <v>0</v>
      </c>
      <c r="P15" s="54">
        <f t="shared" si="8"/>
        <v>0</v>
      </c>
      <c r="Q15" s="54">
        <f t="shared" si="9"/>
        <v>0</v>
      </c>
      <c r="R15" s="54"/>
      <c r="S15" s="54"/>
      <c r="T15" s="55"/>
      <c r="U15" s="55"/>
      <c r="V15" s="55"/>
      <c r="W15" s="55"/>
      <c r="X15" s="55"/>
      <c r="Y15" s="55"/>
      <c r="Z15" s="55"/>
      <c r="AA15" s="55"/>
      <c r="AB15" s="55"/>
    </row>
    <row r="16" spans="1:28" x14ac:dyDescent="0.25">
      <c r="A16" s="8">
        <f>client_info!A19</f>
        <v>0</v>
      </c>
      <c r="B16">
        <f>client_info!B19</f>
        <v>0</v>
      </c>
      <c r="C16" t="e">
        <f>VLOOKUP(B16,fee_schedule_names!A$5:B$23,2,FALSE)</f>
        <v>#N/A</v>
      </c>
      <c r="D16" s="19">
        <f>client_info!C19</f>
        <v>0</v>
      </c>
      <c r="E16" s="19">
        <f>client_info!D19</f>
        <v>0</v>
      </c>
      <c r="F16" s="3">
        <f>client_info!E19</f>
        <v>0</v>
      </c>
      <c r="G16" s="3" t="e">
        <f t="shared" si="10"/>
        <v>#REF!</v>
      </c>
      <c r="H16" s="3"/>
      <c r="I16">
        <f t="shared" si="1"/>
        <v>0</v>
      </c>
      <c r="J16" s="54">
        <f t="shared" si="2"/>
        <v>0</v>
      </c>
      <c r="K16" s="54">
        <f t="shared" si="3"/>
        <v>0</v>
      </c>
      <c r="L16" s="54">
        <f t="shared" si="4"/>
        <v>0</v>
      </c>
      <c r="M16" s="54">
        <f t="shared" si="5"/>
        <v>0</v>
      </c>
      <c r="N16" s="54">
        <f t="shared" si="6"/>
        <v>0</v>
      </c>
      <c r="O16" s="54">
        <f t="shared" si="7"/>
        <v>0</v>
      </c>
      <c r="P16" s="54">
        <f t="shared" si="8"/>
        <v>0</v>
      </c>
      <c r="Q16" s="54">
        <f t="shared" si="9"/>
        <v>0</v>
      </c>
      <c r="R16" s="54"/>
      <c r="S16" s="54"/>
      <c r="T16" s="55"/>
      <c r="U16" s="55"/>
      <c r="V16" s="55"/>
      <c r="W16" s="55"/>
      <c r="X16" s="55"/>
      <c r="Y16" s="55"/>
      <c r="Z16" s="55"/>
      <c r="AA16" s="55"/>
      <c r="AB16" s="55"/>
    </row>
    <row r="17" spans="1:28" x14ac:dyDescent="0.25">
      <c r="A17" s="8">
        <f>client_info!A20</f>
        <v>0</v>
      </c>
      <c r="B17">
        <f>client_info!B20</f>
        <v>0</v>
      </c>
      <c r="C17" t="e">
        <f>VLOOKUP(B17,fee_schedule_names!A$5:B$23,2,FALSE)</f>
        <v>#N/A</v>
      </c>
      <c r="D17" s="19">
        <f>client_info!C20</f>
        <v>0</v>
      </c>
      <c r="E17" s="19">
        <f>client_info!D20</f>
        <v>0</v>
      </c>
      <c r="F17" s="3">
        <f>client_info!E20</f>
        <v>0</v>
      </c>
      <c r="G17" s="3" t="e">
        <f t="shared" si="10"/>
        <v>#REF!</v>
      </c>
      <c r="H17" s="3"/>
      <c r="I17">
        <f t="shared" si="1"/>
        <v>0</v>
      </c>
      <c r="J17" s="54">
        <f t="shared" si="2"/>
        <v>0</v>
      </c>
      <c r="K17" s="54">
        <f t="shared" si="3"/>
        <v>0</v>
      </c>
      <c r="L17" s="54">
        <f t="shared" si="4"/>
        <v>0</v>
      </c>
      <c r="M17" s="54">
        <f t="shared" si="5"/>
        <v>0</v>
      </c>
      <c r="N17" s="54">
        <f t="shared" si="6"/>
        <v>0</v>
      </c>
      <c r="O17" s="54">
        <f t="shared" si="7"/>
        <v>0</v>
      </c>
      <c r="P17" s="54">
        <f t="shared" si="8"/>
        <v>0</v>
      </c>
      <c r="Q17" s="54">
        <f t="shared" si="9"/>
        <v>0</v>
      </c>
      <c r="R17" s="54"/>
      <c r="S17" s="54"/>
      <c r="T17" s="55"/>
      <c r="U17" s="55"/>
      <c r="V17" s="55"/>
      <c r="W17" s="55"/>
      <c r="X17" s="55"/>
      <c r="Y17" s="55"/>
      <c r="Z17" s="55"/>
      <c r="AA17" s="55"/>
      <c r="AB17" s="55"/>
    </row>
    <row r="18" spans="1:28" s="8" customFormat="1" x14ac:dyDescent="0.25">
      <c r="A18" s="8">
        <f>client_info!A21</f>
        <v>0</v>
      </c>
      <c r="B18">
        <f>client_info!B21</f>
        <v>0</v>
      </c>
      <c r="C18" t="e">
        <f>VLOOKUP(B18,fee_schedule_names!A$5:B$23,2,FALSE)</f>
        <v>#N/A</v>
      </c>
      <c r="D18" s="19">
        <f>client_info!C21</f>
        <v>0</v>
      </c>
      <c r="E18" s="19">
        <f>client_info!D21</f>
        <v>0</v>
      </c>
      <c r="F18" s="3">
        <f>client_info!E21</f>
        <v>0</v>
      </c>
      <c r="G18" s="3" t="e">
        <f t="shared" si="10"/>
        <v>#REF!</v>
      </c>
      <c r="H18" s="3"/>
      <c r="I18">
        <f t="shared" si="1"/>
        <v>0</v>
      </c>
      <c r="J18" s="54">
        <f t="shared" si="2"/>
        <v>0</v>
      </c>
      <c r="K18" s="54">
        <f t="shared" si="3"/>
        <v>0</v>
      </c>
      <c r="L18" s="54">
        <f t="shared" si="4"/>
        <v>0</v>
      </c>
      <c r="M18" s="54">
        <f t="shared" si="5"/>
        <v>0</v>
      </c>
      <c r="N18" s="54">
        <f t="shared" si="6"/>
        <v>0</v>
      </c>
      <c r="O18" s="54">
        <f t="shared" si="7"/>
        <v>0</v>
      </c>
      <c r="P18" s="54">
        <f t="shared" si="8"/>
        <v>0</v>
      </c>
      <c r="Q18" s="54">
        <f t="shared" si="9"/>
        <v>0</v>
      </c>
      <c r="R18" s="54"/>
      <c r="S18" s="54"/>
      <c r="T18" s="55"/>
      <c r="U18" s="55"/>
      <c r="V18" s="55"/>
      <c r="W18" s="55"/>
      <c r="X18" s="55"/>
      <c r="Y18" s="55"/>
      <c r="Z18" s="55"/>
      <c r="AA18" s="55"/>
      <c r="AB18" s="55"/>
    </row>
    <row r="19" spans="1:28" s="8" customFormat="1" x14ac:dyDescent="0.25">
      <c r="A19" s="8">
        <f>client_info!A22</f>
        <v>0</v>
      </c>
      <c r="B19">
        <f>client_info!B22</f>
        <v>0</v>
      </c>
      <c r="C19" t="e">
        <f>VLOOKUP(B19,fee_schedule_names!A$5:B$23,2,FALSE)</f>
        <v>#N/A</v>
      </c>
      <c r="D19" s="19">
        <f>client_info!C22</f>
        <v>0</v>
      </c>
      <c r="E19" s="19">
        <f>client_info!D22</f>
        <v>0</v>
      </c>
      <c r="F19" s="3">
        <f>client_info!E22</f>
        <v>0</v>
      </c>
      <c r="G19" s="3" t="e">
        <f t="shared" si="10"/>
        <v>#REF!</v>
      </c>
      <c r="H19" s="3"/>
      <c r="I19">
        <f t="shared" si="1"/>
        <v>0</v>
      </c>
      <c r="J19" s="54">
        <f t="shared" si="2"/>
        <v>0</v>
      </c>
      <c r="K19" s="54">
        <f t="shared" si="3"/>
        <v>0</v>
      </c>
      <c r="L19" s="54">
        <f t="shared" si="4"/>
        <v>0</v>
      </c>
      <c r="M19" s="54">
        <f t="shared" si="5"/>
        <v>0</v>
      </c>
      <c r="N19" s="54">
        <f t="shared" si="6"/>
        <v>0</v>
      </c>
      <c r="O19" s="54">
        <f t="shared" si="7"/>
        <v>0</v>
      </c>
      <c r="P19" s="54">
        <f t="shared" si="8"/>
        <v>0</v>
      </c>
      <c r="Q19" s="54">
        <f t="shared" si="9"/>
        <v>0</v>
      </c>
      <c r="R19" s="54"/>
      <c r="S19" s="54"/>
      <c r="T19" s="55"/>
      <c r="U19" s="55"/>
      <c r="V19" s="55"/>
      <c r="W19" s="55"/>
      <c r="X19" s="55"/>
      <c r="Y19" s="55"/>
      <c r="Z19" s="55"/>
      <c r="AA19" s="55"/>
      <c r="AB19" s="55"/>
    </row>
    <row r="20" spans="1:28" s="8" customFormat="1" x14ac:dyDescent="0.25">
      <c r="A20" s="8">
        <f>client_info!A23</f>
        <v>0</v>
      </c>
      <c r="B20">
        <f>client_info!B23</f>
        <v>0</v>
      </c>
      <c r="C20" t="e">
        <f>VLOOKUP(B20,fee_schedule_names!A$5:B$23,2,FALSE)</f>
        <v>#N/A</v>
      </c>
      <c r="D20" s="19">
        <f>client_info!C23</f>
        <v>0</v>
      </c>
      <c r="E20" s="19">
        <f>client_info!D23</f>
        <v>0</v>
      </c>
      <c r="F20" s="3">
        <f>client_info!E23</f>
        <v>0</v>
      </c>
      <c r="G20" s="3" t="e">
        <f t="shared" si="10"/>
        <v>#REF!</v>
      </c>
      <c r="H20" s="3"/>
      <c r="I20">
        <f t="shared" si="1"/>
        <v>0</v>
      </c>
      <c r="J20" s="54">
        <f t="shared" si="2"/>
        <v>0</v>
      </c>
      <c r="K20" s="54">
        <f t="shared" si="3"/>
        <v>0</v>
      </c>
      <c r="L20" s="54">
        <f t="shared" si="4"/>
        <v>0</v>
      </c>
      <c r="M20" s="54">
        <f t="shared" si="5"/>
        <v>0</v>
      </c>
      <c r="N20" s="54">
        <f t="shared" si="6"/>
        <v>0</v>
      </c>
      <c r="O20" s="54">
        <f t="shared" si="7"/>
        <v>0</v>
      </c>
      <c r="P20" s="54">
        <f t="shared" si="8"/>
        <v>0</v>
      </c>
      <c r="Q20" s="54">
        <f t="shared" si="9"/>
        <v>0</v>
      </c>
      <c r="R20" s="54"/>
      <c r="S20" s="54"/>
      <c r="T20" s="55"/>
      <c r="U20" s="55"/>
      <c r="V20" s="55"/>
      <c r="W20" s="55"/>
      <c r="X20" s="55"/>
      <c r="Y20" s="55"/>
      <c r="Z20" s="55"/>
      <c r="AA20" s="55"/>
      <c r="AB20" s="55"/>
    </row>
    <row r="21" spans="1:28" x14ac:dyDescent="0.25">
      <c r="A21" s="8">
        <f>client_info!A24</f>
        <v>0</v>
      </c>
      <c r="B21">
        <f>client_info!B24</f>
        <v>0</v>
      </c>
      <c r="C21" t="e">
        <f>VLOOKUP(B21,fee_schedule_names!A$5:B$23,2,FALSE)</f>
        <v>#N/A</v>
      </c>
      <c r="D21" s="19">
        <f>client_info!C24</f>
        <v>0</v>
      </c>
      <c r="E21" s="19">
        <f>client_info!D24</f>
        <v>0</v>
      </c>
      <c r="F21" s="3">
        <f>client_info!E24</f>
        <v>0</v>
      </c>
      <c r="G21" s="3" t="e">
        <f t="shared" si="10"/>
        <v>#REF!</v>
      </c>
      <c r="H21" s="3"/>
      <c r="I21">
        <f t="shared" si="1"/>
        <v>0</v>
      </c>
      <c r="J21" s="54">
        <f t="shared" si="2"/>
        <v>0</v>
      </c>
      <c r="K21" s="54">
        <f t="shared" si="3"/>
        <v>0</v>
      </c>
      <c r="L21" s="54">
        <f t="shared" si="4"/>
        <v>0</v>
      </c>
      <c r="M21" s="54">
        <f t="shared" si="5"/>
        <v>0</v>
      </c>
      <c r="N21" s="54">
        <f t="shared" si="6"/>
        <v>0</v>
      </c>
      <c r="O21" s="54">
        <f t="shared" si="7"/>
        <v>0</v>
      </c>
      <c r="P21" s="54">
        <f t="shared" si="8"/>
        <v>0</v>
      </c>
      <c r="Q21" s="54">
        <f t="shared" si="9"/>
        <v>0</v>
      </c>
      <c r="R21" s="54"/>
      <c r="S21" s="54"/>
      <c r="T21" s="55"/>
      <c r="U21" s="55"/>
      <c r="V21" s="55"/>
      <c r="W21" s="55"/>
      <c r="X21" s="55"/>
      <c r="Y21" s="55"/>
      <c r="Z21" s="55"/>
      <c r="AA21" s="55"/>
      <c r="AB21" s="55"/>
    </row>
    <row r="22" spans="1:28" x14ac:dyDescent="0.25">
      <c r="A22" s="8">
        <f>client_info!A25</f>
        <v>0</v>
      </c>
      <c r="B22">
        <f>client_info!B25</f>
        <v>0</v>
      </c>
      <c r="C22" t="e">
        <f>VLOOKUP(B22,fee_schedule_names!A$5:B$23,2,FALSE)</f>
        <v>#N/A</v>
      </c>
      <c r="D22" s="19">
        <f>client_info!C25</f>
        <v>0</v>
      </c>
      <c r="E22" s="19">
        <f>client_info!D25</f>
        <v>0</v>
      </c>
      <c r="F22" s="3">
        <f>client_info!E25</f>
        <v>0</v>
      </c>
      <c r="G22" s="3" t="e">
        <f t="shared" si="10"/>
        <v>#REF!</v>
      </c>
      <c r="H22" s="3"/>
      <c r="I22">
        <f t="shared" si="1"/>
        <v>0</v>
      </c>
      <c r="J22" s="54">
        <f t="shared" si="2"/>
        <v>0</v>
      </c>
      <c r="K22" s="54">
        <f t="shared" si="3"/>
        <v>0</v>
      </c>
      <c r="L22" s="54">
        <f t="shared" si="4"/>
        <v>0</v>
      </c>
      <c r="M22" s="54">
        <f t="shared" si="5"/>
        <v>0</v>
      </c>
      <c r="N22" s="54">
        <f t="shared" si="6"/>
        <v>0</v>
      </c>
      <c r="O22" s="54">
        <f t="shared" si="7"/>
        <v>0</v>
      </c>
      <c r="P22" s="54">
        <f t="shared" si="8"/>
        <v>0</v>
      </c>
      <c r="Q22" s="54">
        <f t="shared" si="9"/>
        <v>0</v>
      </c>
      <c r="R22" s="54"/>
      <c r="S22" s="54"/>
      <c r="T22" s="55"/>
      <c r="U22" s="55"/>
      <c r="V22" s="55"/>
      <c r="W22" s="55"/>
      <c r="X22" s="55"/>
      <c r="Y22" s="55"/>
      <c r="Z22" s="55"/>
      <c r="AA22" s="55"/>
      <c r="AB22" s="55"/>
    </row>
    <row r="23" spans="1:28" s="8" customFormat="1" x14ac:dyDescent="0.25">
      <c r="A23" s="8">
        <f>client_info!A26</f>
        <v>0</v>
      </c>
      <c r="B23">
        <f>client_info!B26</f>
        <v>0</v>
      </c>
      <c r="C23" t="e">
        <f>VLOOKUP(B23,fee_schedule_names!A$5:B$23,2,FALSE)</f>
        <v>#N/A</v>
      </c>
      <c r="D23" s="19">
        <f>client_info!C26</f>
        <v>0</v>
      </c>
      <c r="E23" s="19">
        <f>client_info!D26</f>
        <v>0</v>
      </c>
      <c r="F23" s="3">
        <f>client_info!E26</f>
        <v>0</v>
      </c>
      <c r="G23" s="3" t="e">
        <f t="shared" si="10"/>
        <v>#REF!</v>
      </c>
      <c r="H23" s="3"/>
      <c r="I23">
        <f t="shared" si="1"/>
        <v>0</v>
      </c>
      <c r="J23" s="54">
        <f t="shared" si="2"/>
        <v>0</v>
      </c>
      <c r="K23" s="54">
        <f t="shared" si="3"/>
        <v>0</v>
      </c>
      <c r="L23" s="54">
        <f t="shared" si="4"/>
        <v>0</v>
      </c>
      <c r="M23" s="54">
        <f t="shared" si="5"/>
        <v>0</v>
      </c>
      <c r="N23" s="54">
        <f t="shared" si="6"/>
        <v>0</v>
      </c>
      <c r="O23" s="54">
        <f t="shared" si="7"/>
        <v>0</v>
      </c>
      <c r="P23" s="54">
        <f t="shared" si="8"/>
        <v>0</v>
      </c>
      <c r="Q23" s="54">
        <f t="shared" si="9"/>
        <v>0</v>
      </c>
      <c r="R23" s="54"/>
      <c r="S23" s="54"/>
      <c r="T23" s="55"/>
      <c r="U23" s="55"/>
      <c r="V23" s="55"/>
      <c r="W23" s="55"/>
      <c r="X23" s="55"/>
      <c r="Y23" s="55"/>
      <c r="Z23" s="55"/>
      <c r="AA23" s="55"/>
      <c r="AB23" s="55"/>
    </row>
    <row r="24" spans="1:28" x14ac:dyDescent="0.25">
      <c r="A24" s="8">
        <f>client_info!A27</f>
        <v>0</v>
      </c>
      <c r="B24">
        <f>client_info!B27</f>
        <v>0</v>
      </c>
      <c r="C24" t="e">
        <f>VLOOKUP(B24,fee_schedule_names!A$5:B$23,2,FALSE)</f>
        <v>#N/A</v>
      </c>
      <c r="D24" s="19">
        <f>client_info!C27</f>
        <v>0</v>
      </c>
      <c r="E24" s="19">
        <f>client_info!D27</f>
        <v>0</v>
      </c>
      <c r="F24" s="3">
        <f>client_info!E27</f>
        <v>0</v>
      </c>
      <c r="G24" s="3" t="e">
        <f t="shared" si="10"/>
        <v>#REF!</v>
      </c>
      <c r="H24" s="3"/>
      <c r="I24">
        <f t="shared" si="1"/>
        <v>0</v>
      </c>
      <c r="J24" s="54">
        <f t="shared" si="2"/>
        <v>0</v>
      </c>
      <c r="K24" s="54">
        <f t="shared" si="3"/>
        <v>0</v>
      </c>
      <c r="L24" s="54">
        <f t="shared" si="4"/>
        <v>0</v>
      </c>
      <c r="M24" s="54">
        <f t="shared" si="5"/>
        <v>0</v>
      </c>
      <c r="N24" s="54">
        <f t="shared" si="6"/>
        <v>0</v>
      </c>
      <c r="O24" s="54">
        <f t="shared" si="7"/>
        <v>0</v>
      </c>
      <c r="P24" s="54">
        <f t="shared" si="8"/>
        <v>0</v>
      </c>
      <c r="Q24" s="54">
        <f t="shared" si="9"/>
        <v>0</v>
      </c>
      <c r="R24" s="54"/>
      <c r="S24" s="54"/>
      <c r="T24" s="55"/>
      <c r="U24" s="55"/>
      <c r="V24" s="55"/>
      <c r="W24" s="55"/>
      <c r="X24" s="55"/>
      <c r="Y24" s="55"/>
      <c r="Z24" s="55"/>
      <c r="AA24" s="55"/>
      <c r="AB24" s="55"/>
    </row>
    <row r="25" spans="1:28" s="8" customFormat="1" x14ac:dyDescent="0.25">
      <c r="A25" s="8">
        <f>client_info!A28</f>
        <v>0</v>
      </c>
      <c r="B25">
        <f>client_info!B28</f>
        <v>0</v>
      </c>
      <c r="C25" t="e">
        <f>VLOOKUP(B25,fee_schedule_names!A$5:B$23,2,FALSE)</f>
        <v>#N/A</v>
      </c>
      <c r="D25" s="19">
        <f>client_info!C28</f>
        <v>0</v>
      </c>
      <c r="E25" s="19">
        <f>client_info!D28</f>
        <v>0</v>
      </c>
      <c r="F25" s="3">
        <f>client_info!E28</f>
        <v>0</v>
      </c>
      <c r="G25" s="3" t="e">
        <f t="shared" si="10"/>
        <v>#REF!</v>
      </c>
      <c r="H25" s="3"/>
      <c r="I25">
        <f t="shared" si="1"/>
        <v>0</v>
      </c>
      <c r="J25" s="54">
        <f t="shared" si="2"/>
        <v>0</v>
      </c>
      <c r="K25" s="54">
        <f t="shared" si="3"/>
        <v>0</v>
      </c>
      <c r="L25" s="54">
        <f t="shared" si="4"/>
        <v>0</v>
      </c>
      <c r="M25" s="54">
        <f t="shared" si="5"/>
        <v>0</v>
      </c>
      <c r="N25" s="54">
        <f t="shared" si="6"/>
        <v>0</v>
      </c>
      <c r="O25" s="54">
        <f t="shared" si="7"/>
        <v>0</v>
      </c>
      <c r="P25" s="54">
        <f t="shared" si="8"/>
        <v>0</v>
      </c>
      <c r="Q25" s="54">
        <f t="shared" si="9"/>
        <v>0</v>
      </c>
      <c r="R25" s="54"/>
      <c r="S25" s="54"/>
      <c r="T25" s="55"/>
      <c r="U25" s="55"/>
      <c r="V25" s="55"/>
      <c r="W25" s="55"/>
      <c r="X25" s="55"/>
      <c r="Y25" s="55"/>
      <c r="Z25" s="55"/>
      <c r="AA25" s="55"/>
      <c r="AB25" s="55"/>
    </row>
    <row r="26" spans="1:28" x14ac:dyDescent="0.25">
      <c r="A26" s="8">
        <f>client_info!A29</f>
        <v>0</v>
      </c>
      <c r="B26">
        <f>client_info!B29</f>
        <v>0</v>
      </c>
      <c r="C26" t="e">
        <f>VLOOKUP(B26,fee_schedule_names!A$5:B$23,2,FALSE)</f>
        <v>#N/A</v>
      </c>
      <c r="D26" s="19">
        <f>client_info!C29</f>
        <v>0</v>
      </c>
      <c r="E26" s="19">
        <f>client_info!D29</f>
        <v>0</v>
      </c>
      <c r="F26" s="3">
        <f>client_info!E29</f>
        <v>0</v>
      </c>
      <c r="G26" s="3" t="e">
        <f t="shared" si="10"/>
        <v>#REF!</v>
      </c>
      <c r="H26" s="3"/>
      <c r="I26">
        <f t="shared" si="1"/>
        <v>0</v>
      </c>
      <c r="J26" s="54">
        <f t="shared" si="2"/>
        <v>0</v>
      </c>
      <c r="K26" s="54">
        <f t="shared" si="3"/>
        <v>0</v>
      </c>
      <c r="L26" s="54">
        <f t="shared" si="4"/>
        <v>0</v>
      </c>
      <c r="M26" s="54">
        <f t="shared" si="5"/>
        <v>0</v>
      </c>
      <c r="N26" s="54">
        <f t="shared" si="6"/>
        <v>0</v>
      </c>
      <c r="O26" s="54">
        <f t="shared" si="7"/>
        <v>0</v>
      </c>
      <c r="P26" s="54">
        <f t="shared" si="8"/>
        <v>0</v>
      </c>
      <c r="Q26" s="54">
        <f t="shared" si="9"/>
        <v>0</v>
      </c>
      <c r="R26" s="54"/>
      <c r="S26" s="54"/>
      <c r="T26" s="55"/>
      <c r="U26" s="55"/>
      <c r="V26" s="55"/>
      <c r="W26" s="55"/>
      <c r="X26" s="55"/>
      <c r="Y26" s="55"/>
      <c r="Z26" s="55"/>
      <c r="AA26" s="55"/>
      <c r="AB26" s="55"/>
    </row>
    <row r="27" spans="1:28" x14ac:dyDescent="0.25">
      <c r="A27" s="8">
        <f>client_info!A30</f>
        <v>0</v>
      </c>
      <c r="B27">
        <f>client_info!B30</f>
        <v>0</v>
      </c>
      <c r="C27" t="e">
        <f>VLOOKUP(B27,fee_schedule_names!A$5:B$23,2,FALSE)</f>
        <v>#N/A</v>
      </c>
      <c r="D27" s="19">
        <f>client_info!C30</f>
        <v>0</v>
      </c>
      <c r="E27" s="19">
        <f>client_info!D30</f>
        <v>0</v>
      </c>
      <c r="F27" s="3">
        <f>client_info!E30</f>
        <v>0</v>
      </c>
      <c r="G27" s="3" t="e">
        <f t="shared" si="10"/>
        <v>#REF!</v>
      </c>
      <c r="H27" s="3"/>
      <c r="I27">
        <f t="shared" si="1"/>
        <v>0</v>
      </c>
      <c r="J27" s="54">
        <f t="shared" si="2"/>
        <v>0</v>
      </c>
      <c r="K27" s="54">
        <f t="shared" si="3"/>
        <v>0</v>
      </c>
      <c r="L27" s="54">
        <f t="shared" si="4"/>
        <v>0</v>
      </c>
      <c r="M27" s="54">
        <f t="shared" si="5"/>
        <v>0</v>
      </c>
      <c r="N27" s="54">
        <f t="shared" si="6"/>
        <v>0</v>
      </c>
      <c r="O27" s="54">
        <f t="shared" si="7"/>
        <v>0</v>
      </c>
      <c r="P27" s="54">
        <f t="shared" si="8"/>
        <v>0</v>
      </c>
      <c r="Q27" s="54">
        <f t="shared" si="9"/>
        <v>0</v>
      </c>
      <c r="R27" s="54"/>
      <c r="S27" s="54"/>
      <c r="T27" s="55"/>
      <c r="U27" s="55"/>
      <c r="V27" s="55"/>
      <c r="W27" s="55"/>
      <c r="X27" s="55"/>
      <c r="Y27" s="55"/>
      <c r="Z27" s="55"/>
      <c r="AA27" s="55"/>
      <c r="AB27" s="55"/>
    </row>
    <row r="28" spans="1:28" s="8" customFormat="1" x14ac:dyDescent="0.25">
      <c r="A28" s="8">
        <f>client_info!A31</f>
        <v>0</v>
      </c>
      <c r="B28">
        <f>client_info!B31</f>
        <v>0</v>
      </c>
      <c r="C28" t="e">
        <f>VLOOKUP(B28,fee_schedule_names!A$5:B$23,2,FALSE)</f>
        <v>#N/A</v>
      </c>
      <c r="D28" s="19">
        <f>client_info!C31</f>
        <v>0</v>
      </c>
      <c r="E28" s="19">
        <f>client_info!D31</f>
        <v>0</v>
      </c>
      <c r="F28" s="3">
        <f>client_info!E31</f>
        <v>0</v>
      </c>
      <c r="G28" s="3" t="e">
        <f t="shared" si="10"/>
        <v>#REF!</v>
      </c>
      <c r="H28" s="3"/>
      <c r="I28">
        <f t="shared" si="1"/>
        <v>0</v>
      </c>
      <c r="J28" s="54">
        <f t="shared" si="2"/>
        <v>0</v>
      </c>
      <c r="K28" s="54">
        <f t="shared" si="3"/>
        <v>0</v>
      </c>
      <c r="L28" s="54">
        <f t="shared" si="4"/>
        <v>0</v>
      </c>
      <c r="M28" s="54">
        <f t="shared" si="5"/>
        <v>0</v>
      </c>
      <c r="N28" s="54">
        <f t="shared" si="6"/>
        <v>0</v>
      </c>
      <c r="O28" s="54">
        <f t="shared" si="7"/>
        <v>0</v>
      </c>
      <c r="P28" s="54">
        <f t="shared" si="8"/>
        <v>0</v>
      </c>
      <c r="Q28" s="54">
        <f t="shared" si="9"/>
        <v>0</v>
      </c>
      <c r="R28" s="54"/>
      <c r="S28" s="54"/>
      <c r="T28" s="55"/>
      <c r="U28" s="55"/>
      <c r="V28" s="55"/>
      <c r="W28" s="55"/>
      <c r="X28" s="55"/>
      <c r="Y28" s="55"/>
      <c r="Z28" s="55"/>
      <c r="AA28" s="55"/>
      <c r="AB28" s="55"/>
    </row>
    <row r="29" spans="1:28" s="8" customFormat="1" x14ac:dyDescent="0.25">
      <c r="A29" s="8">
        <f>client_info!A32</f>
        <v>0</v>
      </c>
      <c r="B29">
        <f>client_info!B32</f>
        <v>0</v>
      </c>
      <c r="C29" t="e">
        <f>VLOOKUP(B29,fee_schedule_names!A$5:B$23,2,FALSE)</f>
        <v>#N/A</v>
      </c>
      <c r="D29" s="19">
        <f>client_info!C32</f>
        <v>0</v>
      </c>
      <c r="E29" s="19">
        <f>client_info!D32</f>
        <v>0</v>
      </c>
      <c r="F29" s="3">
        <f>client_info!E32</f>
        <v>0</v>
      </c>
      <c r="G29" s="3" t="e">
        <f t="shared" si="10"/>
        <v>#REF!</v>
      </c>
      <c r="H29" s="3"/>
      <c r="I29">
        <f t="shared" si="1"/>
        <v>0</v>
      </c>
      <c r="J29" s="54">
        <f t="shared" si="2"/>
        <v>0</v>
      </c>
      <c r="K29" s="54">
        <f t="shared" si="3"/>
        <v>0</v>
      </c>
      <c r="L29" s="54">
        <f t="shared" si="4"/>
        <v>0</v>
      </c>
      <c r="M29" s="54">
        <f t="shared" si="5"/>
        <v>0</v>
      </c>
      <c r="N29" s="54">
        <f t="shared" si="6"/>
        <v>0</v>
      </c>
      <c r="O29" s="54">
        <f t="shared" si="7"/>
        <v>0</v>
      </c>
      <c r="P29" s="54">
        <f t="shared" si="8"/>
        <v>0</v>
      </c>
      <c r="Q29" s="54">
        <f t="shared" si="9"/>
        <v>0</v>
      </c>
      <c r="R29" s="54"/>
      <c r="S29" s="54"/>
      <c r="T29" s="55"/>
      <c r="U29" s="55"/>
      <c r="V29" s="55"/>
      <c r="W29" s="55"/>
      <c r="X29" s="55"/>
      <c r="Y29" s="55"/>
      <c r="Z29" s="55"/>
      <c r="AA29" s="55"/>
      <c r="AB29" s="55"/>
    </row>
    <row r="30" spans="1:28" s="8" customFormat="1" x14ac:dyDescent="0.25">
      <c r="A30" s="8">
        <f>client_info!A33</f>
        <v>0</v>
      </c>
      <c r="B30">
        <f>client_info!B33</f>
        <v>0</v>
      </c>
      <c r="C30" t="e">
        <f>VLOOKUP(B30,fee_schedule_names!A$5:B$23,2,FALSE)</f>
        <v>#N/A</v>
      </c>
      <c r="D30" s="19">
        <f>client_info!C33</f>
        <v>0</v>
      </c>
      <c r="E30" s="19">
        <f>client_info!D33</f>
        <v>0</v>
      </c>
      <c r="F30" s="3">
        <f>client_info!E33</f>
        <v>0</v>
      </c>
      <c r="G30" s="3" t="e">
        <f t="shared" si="10"/>
        <v>#REF!</v>
      </c>
      <c r="H30" s="3"/>
      <c r="I30">
        <f t="shared" si="1"/>
        <v>0</v>
      </c>
      <c r="J30" s="54">
        <f t="shared" si="2"/>
        <v>0</v>
      </c>
      <c r="K30" s="54">
        <f t="shared" si="3"/>
        <v>0</v>
      </c>
      <c r="L30" s="54">
        <f t="shared" si="4"/>
        <v>0</v>
      </c>
      <c r="M30" s="54">
        <f t="shared" si="5"/>
        <v>0</v>
      </c>
      <c r="N30" s="54">
        <f t="shared" si="6"/>
        <v>0</v>
      </c>
      <c r="O30" s="54">
        <f t="shared" si="7"/>
        <v>0</v>
      </c>
      <c r="P30" s="54">
        <f t="shared" si="8"/>
        <v>0</v>
      </c>
      <c r="Q30" s="54">
        <f t="shared" si="9"/>
        <v>0</v>
      </c>
      <c r="R30" s="54"/>
      <c r="S30" s="54"/>
      <c r="T30" s="55"/>
      <c r="U30" s="55"/>
      <c r="V30" s="55"/>
      <c r="W30" s="55"/>
      <c r="X30" s="55"/>
      <c r="Y30" s="55"/>
      <c r="Z30" s="55"/>
      <c r="AA30" s="55"/>
      <c r="AB30" s="55"/>
    </row>
    <row r="31" spans="1:28" x14ac:dyDescent="0.25">
      <c r="A31" s="8">
        <f>client_info!A34</f>
        <v>0</v>
      </c>
      <c r="B31">
        <f>client_info!B34</f>
        <v>0</v>
      </c>
      <c r="C31" t="e">
        <f>VLOOKUP(B31,fee_schedule_names!A$5:B$23,2,FALSE)</f>
        <v>#N/A</v>
      </c>
      <c r="D31" s="19">
        <f>client_info!C34</f>
        <v>0</v>
      </c>
      <c r="E31" s="19">
        <f>client_info!D34</f>
        <v>0</v>
      </c>
      <c r="F31" s="3">
        <f>client_info!E34</f>
        <v>0</v>
      </c>
      <c r="G31" s="3" t="e">
        <f t="shared" si="10"/>
        <v>#REF!</v>
      </c>
      <c r="H31" s="3"/>
      <c r="I31">
        <f t="shared" si="1"/>
        <v>0</v>
      </c>
      <c r="J31" s="54">
        <f t="shared" si="2"/>
        <v>0</v>
      </c>
      <c r="K31" s="54">
        <f t="shared" si="3"/>
        <v>0</v>
      </c>
      <c r="L31" s="54">
        <f t="shared" si="4"/>
        <v>0</v>
      </c>
      <c r="M31" s="54">
        <f t="shared" si="5"/>
        <v>0</v>
      </c>
      <c r="N31" s="54">
        <f t="shared" si="6"/>
        <v>0</v>
      </c>
      <c r="O31" s="54">
        <f t="shared" si="7"/>
        <v>0</v>
      </c>
      <c r="P31" s="54">
        <f t="shared" si="8"/>
        <v>0</v>
      </c>
      <c r="Q31" s="54">
        <f t="shared" si="9"/>
        <v>0</v>
      </c>
      <c r="R31" s="54"/>
      <c r="S31" s="54"/>
      <c r="T31" s="55"/>
      <c r="U31" s="55"/>
      <c r="V31" s="55"/>
      <c r="W31" s="55"/>
      <c r="X31" s="55"/>
      <c r="Y31" s="55"/>
      <c r="Z31" s="55"/>
      <c r="AA31" s="55"/>
      <c r="AB31" s="55"/>
    </row>
    <row r="32" spans="1:28" x14ac:dyDescent="0.25">
      <c r="A32" s="8">
        <f>client_info!A35</f>
        <v>0</v>
      </c>
      <c r="B32">
        <f>client_info!B35</f>
        <v>0</v>
      </c>
      <c r="C32" t="e">
        <f>VLOOKUP(B32,fee_schedule_names!A$5:B$23,2,FALSE)</f>
        <v>#N/A</v>
      </c>
      <c r="D32" s="19">
        <f>client_info!C35</f>
        <v>0</v>
      </c>
      <c r="E32" s="19">
        <f>client_info!D35</f>
        <v>0</v>
      </c>
      <c r="F32" s="3">
        <f>client_info!E35</f>
        <v>0</v>
      </c>
      <c r="G32" s="3" t="e">
        <f t="shared" si="10"/>
        <v>#REF!</v>
      </c>
      <c r="H32" s="3"/>
      <c r="I32">
        <f t="shared" si="1"/>
        <v>0</v>
      </c>
      <c r="J32" s="54">
        <f t="shared" si="2"/>
        <v>0</v>
      </c>
      <c r="K32" s="54">
        <f t="shared" si="3"/>
        <v>0</v>
      </c>
      <c r="L32" s="54">
        <f t="shared" si="4"/>
        <v>0</v>
      </c>
      <c r="M32" s="54">
        <f t="shared" si="5"/>
        <v>0</v>
      </c>
      <c r="N32" s="54">
        <f t="shared" si="6"/>
        <v>0</v>
      </c>
      <c r="O32" s="54">
        <f t="shared" si="7"/>
        <v>0</v>
      </c>
      <c r="P32" s="54">
        <f t="shared" si="8"/>
        <v>0</v>
      </c>
      <c r="Q32" s="54">
        <f t="shared" si="9"/>
        <v>0</v>
      </c>
      <c r="R32" s="54"/>
      <c r="S32" s="54"/>
      <c r="T32" s="55"/>
      <c r="U32" s="55"/>
      <c r="V32" s="55"/>
      <c r="W32" s="55"/>
      <c r="X32" s="55"/>
      <c r="Y32" s="55"/>
      <c r="Z32" s="55"/>
      <c r="AA32" s="55"/>
      <c r="AB32" s="55"/>
    </row>
    <row r="33" spans="1:28" x14ac:dyDescent="0.25">
      <c r="A33" s="8">
        <f>client_info!A36</f>
        <v>0</v>
      </c>
      <c r="B33">
        <f>client_info!B36</f>
        <v>0</v>
      </c>
      <c r="C33" t="e">
        <f>VLOOKUP(B33,fee_schedule_names!A$5:B$23,2,FALSE)</f>
        <v>#N/A</v>
      </c>
      <c r="D33" s="19">
        <f>client_info!C36</f>
        <v>0</v>
      </c>
      <c r="E33" s="19">
        <f>client_info!D36</f>
        <v>0</v>
      </c>
      <c r="F33" s="3">
        <f>client_info!E36</f>
        <v>0</v>
      </c>
      <c r="G33" s="3" t="e">
        <f t="shared" si="10"/>
        <v>#REF!</v>
      </c>
      <c r="H33" s="3"/>
      <c r="I33">
        <f t="shared" si="1"/>
        <v>0</v>
      </c>
      <c r="J33" s="54">
        <f t="shared" si="2"/>
        <v>0</v>
      </c>
      <c r="K33" s="54">
        <f t="shared" si="3"/>
        <v>0</v>
      </c>
      <c r="L33" s="54">
        <f t="shared" si="4"/>
        <v>0</v>
      </c>
      <c r="M33" s="54">
        <f t="shared" si="5"/>
        <v>0</v>
      </c>
      <c r="N33" s="54">
        <f t="shared" si="6"/>
        <v>0</v>
      </c>
      <c r="O33" s="54">
        <f t="shared" si="7"/>
        <v>0</v>
      </c>
      <c r="P33" s="54">
        <f t="shared" si="8"/>
        <v>0</v>
      </c>
      <c r="Q33" s="54">
        <f t="shared" si="9"/>
        <v>0</v>
      </c>
      <c r="R33" s="54"/>
      <c r="S33" s="54"/>
      <c r="T33" s="55"/>
      <c r="U33" s="55"/>
      <c r="V33" s="55"/>
      <c r="W33" s="55"/>
      <c r="X33" s="55"/>
      <c r="Y33" s="55"/>
      <c r="Z33" s="55"/>
      <c r="AA33" s="55"/>
      <c r="AB33" s="55"/>
    </row>
    <row r="34" spans="1:28" x14ac:dyDescent="0.25">
      <c r="A34" s="8">
        <f>client_info!A37</f>
        <v>0</v>
      </c>
      <c r="B34">
        <f>client_info!B37</f>
        <v>0</v>
      </c>
      <c r="C34" t="e">
        <f>VLOOKUP(B34,fee_schedule_names!A$5:B$23,2,FALSE)</f>
        <v>#N/A</v>
      </c>
      <c r="D34" s="19">
        <f>client_info!C37</f>
        <v>0</v>
      </c>
      <c r="E34" s="19">
        <f>client_info!D37</f>
        <v>0</v>
      </c>
      <c r="F34" s="3">
        <f>client_info!E37</f>
        <v>0</v>
      </c>
      <c r="G34" s="3" t="e">
        <f t="shared" si="10"/>
        <v>#REF!</v>
      </c>
      <c r="H34" s="3"/>
      <c r="I34">
        <f t="shared" si="1"/>
        <v>0</v>
      </c>
      <c r="J34" s="54">
        <f t="shared" si="2"/>
        <v>0</v>
      </c>
      <c r="K34" s="54">
        <f t="shared" si="3"/>
        <v>0</v>
      </c>
      <c r="L34" s="54">
        <f t="shared" si="4"/>
        <v>0</v>
      </c>
      <c r="M34" s="54">
        <f t="shared" si="5"/>
        <v>0</v>
      </c>
      <c r="N34" s="54">
        <f t="shared" si="6"/>
        <v>0</v>
      </c>
      <c r="O34" s="54">
        <f t="shared" si="7"/>
        <v>0</v>
      </c>
      <c r="P34" s="54">
        <f t="shared" si="8"/>
        <v>0</v>
      </c>
      <c r="Q34" s="54">
        <f t="shared" si="9"/>
        <v>0</v>
      </c>
      <c r="R34" s="54"/>
      <c r="S34" s="54"/>
      <c r="T34" s="55"/>
      <c r="U34" s="55"/>
      <c r="V34" s="55"/>
      <c r="W34" s="55"/>
      <c r="X34" s="55"/>
      <c r="Y34" s="55"/>
      <c r="Z34" s="55"/>
      <c r="AA34" s="55"/>
      <c r="AB34" s="55"/>
    </row>
    <row r="35" spans="1:28" x14ac:dyDescent="0.25">
      <c r="A35" s="8">
        <f>client_info!A38</f>
        <v>0</v>
      </c>
      <c r="B35">
        <f>client_info!B38</f>
        <v>0</v>
      </c>
      <c r="C35" t="e">
        <f>VLOOKUP(B35,fee_schedule_names!A$5:B$23,2,FALSE)</f>
        <v>#N/A</v>
      </c>
      <c r="D35" s="19">
        <f>client_info!C38</f>
        <v>0</v>
      </c>
      <c r="E35" s="19">
        <f>client_info!D38</f>
        <v>0</v>
      </c>
      <c r="F35" s="3">
        <f>client_info!E38</f>
        <v>0</v>
      </c>
      <c r="G35" s="3" t="e">
        <f t="shared" si="10"/>
        <v>#REF!</v>
      </c>
      <c r="H35" s="3"/>
      <c r="I35">
        <f t="shared" si="1"/>
        <v>0</v>
      </c>
      <c r="J35" s="54">
        <f t="shared" si="2"/>
        <v>0</v>
      </c>
      <c r="K35" s="54">
        <f t="shared" si="3"/>
        <v>0</v>
      </c>
      <c r="L35" s="54">
        <f t="shared" si="4"/>
        <v>0</v>
      </c>
      <c r="M35" s="54">
        <f t="shared" si="5"/>
        <v>0</v>
      </c>
      <c r="N35" s="54">
        <f t="shared" si="6"/>
        <v>0</v>
      </c>
      <c r="O35" s="54">
        <f t="shared" si="7"/>
        <v>0</v>
      </c>
      <c r="P35" s="54">
        <f t="shared" si="8"/>
        <v>0</v>
      </c>
      <c r="Q35" s="54">
        <f t="shared" si="9"/>
        <v>0</v>
      </c>
      <c r="R35" s="54"/>
      <c r="S35" s="54"/>
      <c r="T35" s="55"/>
      <c r="U35" s="55"/>
      <c r="V35" s="55"/>
      <c r="W35" s="55"/>
      <c r="X35" s="55"/>
      <c r="Y35" s="55"/>
      <c r="Z35" s="55"/>
      <c r="AA35" s="55"/>
      <c r="AB35" s="55"/>
    </row>
    <row r="36" spans="1:28" x14ac:dyDescent="0.25">
      <c r="A36" s="8">
        <f>client_info!A39</f>
        <v>0</v>
      </c>
      <c r="B36">
        <f>client_info!B39</f>
        <v>0</v>
      </c>
      <c r="C36" t="e">
        <f>VLOOKUP(B36,fee_schedule_names!A$5:B$23,2,FALSE)</f>
        <v>#N/A</v>
      </c>
      <c r="D36" s="19">
        <f>client_info!C39</f>
        <v>0</v>
      </c>
      <c r="E36" s="19">
        <f>client_info!D39</f>
        <v>0</v>
      </c>
      <c r="F36" s="3">
        <f>client_info!E39</f>
        <v>0</v>
      </c>
      <c r="G36" s="3" t="e">
        <f t="shared" si="10"/>
        <v>#REF!</v>
      </c>
      <c r="H36" s="3"/>
      <c r="I36">
        <f t="shared" si="1"/>
        <v>0</v>
      </c>
      <c r="J36" s="54">
        <f t="shared" si="2"/>
        <v>0</v>
      </c>
      <c r="K36" s="54">
        <f t="shared" si="3"/>
        <v>0</v>
      </c>
      <c r="L36" s="54">
        <f t="shared" si="4"/>
        <v>0</v>
      </c>
      <c r="M36" s="54">
        <f t="shared" si="5"/>
        <v>0</v>
      </c>
      <c r="N36" s="54">
        <f t="shared" si="6"/>
        <v>0</v>
      </c>
      <c r="O36" s="54">
        <f t="shared" si="7"/>
        <v>0</v>
      </c>
      <c r="P36" s="54">
        <f t="shared" si="8"/>
        <v>0</v>
      </c>
      <c r="Q36" s="54">
        <f t="shared" si="9"/>
        <v>0</v>
      </c>
      <c r="R36" s="54"/>
      <c r="S36" s="54"/>
      <c r="T36" s="55"/>
      <c r="U36" s="55"/>
      <c r="V36" s="55"/>
      <c r="W36" s="55"/>
      <c r="X36" s="55"/>
      <c r="Y36" s="55"/>
      <c r="Z36" s="55"/>
      <c r="AA36" s="55"/>
      <c r="AB36" s="55"/>
    </row>
    <row r="37" spans="1:28" x14ac:dyDescent="0.25">
      <c r="A37" s="8">
        <f>client_info!A40</f>
        <v>0</v>
      </c>
      <c r="B37">
        <f>client_info!B40</f>
        <v>0</v>
      </c>
      <c r="C37" t="e">
        <f>VLOOKUP(B37,fee_schedule_names!A$5:B$23,2,FALSE)</f>
        <v>#N/A</v>
      </c>
      <c r="D37" s="19">
        <f>client_info!C40</f>
        <v>0</v>
      </c>
      <c r="E37" s="19">
        <f>client_info!D40</f>
        <v>0</v>
      </c>
      <c r="F37" s="3">
        <f>client_info!E40</f>
        <v>0</v>
      </c>
      <c r="G37" s="3" t="e">
        <f t="shared" si="10"/>
        <v>#REF!</v>
      </c>
      <c r="H37" s="3"/>
      <c r="I37">
        <f t="shared" si="1"/>
        <v>0</v>
      </c>
      <c r="J37" s="54">
        <f t="shared" si="2"/>
        <v>0</v>
      </c>
      <c r="K37" s="54">
        <f t="shared" si="3"/>
        <v>0</v>
      </c>
      <c r="L37" s="54">
        <f t="shared" si="4"/>
        <v>0</v>
      </c>
      <c r="M37" s="54">
        <f t="shared" si="5"/>
        <v>0</v>
      </c>
      <c r="N37" s="54">
        <f t="shared" si="6"/>
        <v>0</v>
      </c>
      <c r="O37" s="54">
        <f t="shared" si="7"/>
        <v>0</v>
      </c>
      <c r="P37" s="54">
        <f t="shared" si="8"/>
        <v>0</v>
      </c>
      <c r="Q37" s="54">
        <f t="shared" si="9"/>
        <v>0</v>
      </c>
      <c r="R37" s="54"/>
      <c r="S37" s="54"/>
      <c r="T37" s="55"/>
      <c r="U37" s="55"/>
      <c r="V37" s="55"/>
      <c r="W37" s="55"/>
      <c r="X37" s="55"/>
      <c r="Y37" s="55"/>
      <c r="Z37" s="55"/>
      <c r="AA37" s="55"/>
      <c r="AB37" s="55"/>
    </row>
    <row r="38" spans="1:28" x14ac:dyDescent="0.25">
      <c r="A38" s="8">
        <f>client_info!A41</f>
        <v>0</v>
      </c>
      <c r="B38">
        <f>client_info!B41</f>
        <v>0</v>
      </c>
      <c r="C38" t="e">
        <f>VLOOKUP(B38,fee_schedule_names!A$5:B$23,2,FALSE)</f>
        <v>#N/A</v>
      </c>
      <c r="D38" s="19">
        <f>client_info!C41</f>
        <v>0</v>
      </c>
      <c r="E38" s="19">
        <f>client_info!D41</f>
        <v>0</v>
      </c>
      <c r="F38" s="3">
        <f>client_info!E41</f>
        <v>0</v>
      </c>
      <c r="G38" s="3" t="e">
        <f t="shared" si="10"/>
        <v>#REF!</v>
      </c>
      <c r="H38" s="3"/>
      <c r="I38">
        <f t="shared" si="1"/>
        <v>0</v>
      </c>
      <c r="J38" s="54">
        <f t="shared" si="2"/>
        <v>0</v>
      </c>
      <c r="K38" s="54">
        <f t="shared" si="3"/>
        <v>0</v>
      </c>
      <c r="L38" s="54">
        <f t="shared" si="4"/>
        <v>0</v>
      </c>
      <c r="M38" s="54">
        <f t="shared" si="5"/>
        <v>0</v>
      </c>
      <c r="N38" s="54">
        <f t="shared" si="6"/>
        <v>0</v>
      </c>
      <c r="O38" s="54">
        <f t="shared" si="7"/>
        <v>0</v>
      </c>
      <c r="P38" s="54">
        <f t="shared" si="8"/>
        <v>0</v>
      </c>
      <c r="Q38" s="54">
        <f t="shared" si="9"/>
        <v>0</v>
      </c>
      <c r="R38" s="54"/>
      <c r="S38" s="54"/>
      <c r="T38" s="55"/>
      <c r="U38" s="55"/>
      <c r="V38" s="55"/>
      <c r="W38" s="55"/>
      <c r="X38" s="55"/>
      <c r="Y38" s="55"/>
      <c r="Z38" s="55"/>
      <c r="AA38" s="55"/>
      <c r="AB38" s="55"/>
    </row>
    <row r="39" spans="1:28" x14ac:dyDescent="0.25">
      <c r="A39" s="8">
        <f>client_info!A42</f>
        <v>0</v>
      </c>
      <c r="B39">
        <f>client_info!B42</f>
        <v>0</v>
      </c>
      <c r="C39" t="e">
        <f>VLOOKUP(B39,fee_schedule_names!A$5:B$23,2,FALSE)</f>
        <v>#N/A</v>
      </c>
      <c r="D39" s="19">
        <f>client_info!C42</f>
        <v>0</v>
      </c>
      <c r="E39" s="19">
        <f>client_info!D42</f>
        <v>0</v>
      </c>
      <c r="F39" s="3">
        <f>client_info!E42</f>
        <v>0</v>
      </c>
      <c r="G39" s="3" t="e">
        <f t="shared" ref="G39:G70" si="11">MAX(D39,VLOOKUP(A39,I39:Q39,C39,FALSE))</f>
        <v>#REF!</v>
      </c>
      <c r="H39" s="3"/>
      <c r="I39">
        <f t="shared" si="1"/>
        <v>0</v>
      </c>
      <c r="J39" s="54">
        <f t="shared" si="2"/>
        <v>0</v>
      </c>
      <c r="K39" s="54">
        <f t="shared" si="3"/>
        <v>0</v>
      </c>
      <c r="L39" s="54">
        <f t="shared" si="4"/>
        <v>0</v>
      </c>
      <c r="M39" s="54">
        <f t="shared" si="5"/>
        <v>0</v>
      </c>
      <c r="N39" s="54">
        <f t="shared" si="6"/>
        <v>0</v>
      </c>
      <c r="O39" s="54">
        <f t="shared" si="7"/>
        <v>0</v>
      </c>
      <c r="P39" s="54">
        <f t="shared" si="8"/>
        <v>0</v>
      </c>
      <c r="Q39" s="54">
        <f t="shared" si="9"/>
        <v>0</v>
      </c>
      <c r="R39" s="54"/>
      <c r="S39" s="54"/>
      <c r="T39" s="55"/>
      <c r="U39" s="55"/>
      <c r="V39" s="55"/>
      <c r="W39" s="55"/>
      <c r="X39" s="55"/>
      <c r="Y39" s="55"/>
      <c r="Z39" s="55"/>
      <c r="AA39" s="55"/>
      <c r="AB39" s="55"/>
    </row>
    <row r="40" spans="1:28" x14ac:dyDescent="0.25">
      <c r="A40" s="8">
        <f>client_info!A43</f>
        <v>0</v>
      </c>
      <c r="B40">
        <f>client_info!B43</f>
        <v>0</v>
      </c>
      <c r="C40" t="e">
        <f>VLOOKUP(B40,fee_schedule_names!A$5:B$23,2,FALSE)</f>
        <v>#N/A</v>
      </c>
      <c r="D40" s="19">
        <f>client_info!C43</f>
        <v>0</v>
      </c>
      <c r="E40" s="19">
        <f>client_info!D43</f>
        <v>0</v>
      </c>
      <c r="F40" s="3">
        <f>client_info!E43</f>
        <v>0</v>
      </c>
      <c r="G40" s="3" t="e">
        <f t="shared" si="11"/>
        <v>#REF!</v>
      </c>
      <c r="H40" s="3"/>
      <c r="I40">
        <f t="shared" si="1"/>
        <v>0</v>
      </c>
      <c r="J40" s="54">
        <f t="shared" si="2"/>
        <v>0</v>
      </c>
      <c r="K40" s="54">
        <f t="shared" si="3"/>
        <v>0</v>
      </c>
      <c r="L40" s="54">
        <f t="shared" si="4"/>
        <v>0</v>
      </c>
      <c r="M40" s="54">
        <f t="shared" si="5"/>
        <v>0</v>
      </c>
      <c r="N40" s="54">
        <f t="shared" si="6"/>
        <v>0</v>
      </c>
      <c r="O40" s="54">
        <f t="shared" si="7"/>
        <v>0</v>
      </c>
      <c r="P40" s="54">
        <f t="shared" si="8"/>
        <v>0</v>
      </c>
      <c r="Q40" s="54">
        <f t="shared" si="9"/>
        <v>0</v>
      </c>
      <c r="R40" s="54"/>
      <c r="S40" s="54"/>
      <c r="T40" s="55"/>
      <c r="U40" s="55"/>
      <c r="V40" s="55"/>
      <c r="W40" s="55"/>
      <c r="X40" s="55"/>
      <c r="Y40" s="55"/>
      <c r="Z40" s="55"/>
      <c r="AA40" s="55"/>
      <c r="AB40" s="55"/>
    </row>
    <row r="41" spans="1:28" x14ac:dyDescent="0.25">
      <c r="A41" s="8">
        <f>client_info!A44</f>
        <v>0</v>
      </c>
      <c r="B41">
        <f>client_info!B44</f>
        <v>0</v>
      </c>
      <c r="C41" t="e">
        <f>VLOOKUP(B41,fee_schedule_names!A$5:B$23,2,FALSE)</f>
        <v>#N/A</v>
      </c>
      <c r="D41" s="19">
        <f>client_info!C44</f>
        <v>0</v>
      </c>
      <c r="E41" s="19">
        <f>client_info!D44</f>
        <v>0</v>
      </c>
      <c r="F41" s="3">
        <f>client_info!E44</f>
        <v>0</v>
      </c>
      <c r="G41" s="3" t="e">
        <f t="shared" si="11"/>
        <v>#REF!</v>
      </c>
      <c r="H41" s="3"/>
      <c r="I41">
        <f t="shared" si="1"/>
        <v>0</v>
      </c>
      <c r="J41" s="54">
        <f t="shared" si="2"/>
        <v>0</v>
      </c>
      <c r="K41" s="54">
        <f t="shared" si="3"/>
        <v>0</v>
      </c>
      <c r="L41" s="54">
        <f t="shared" si="4"/>
        <v>0</v>
      </c>
      <c r="M41" s="54">
        <f t="shared" si="5"/>
        <v>0</v>
      </c>
      <c r="N41" s="54">
        <f t="shared" si="6"/>
        <v>0</v>
      </c>
      <c r="O41" s="54">
        <f t="shared" si="7"/>
        <v>0</v>
      </c>
      <c r="P41" s="54">
        <f t="shared" si="8"/>
        <v>0</v>
      </c>
      <c r="Q41" s="54">
        <f t="shared" si="9"/>
        <v>0</v>
      </c>
      <c r="R41" s="54"/>
      <c r="S41" s="54"/>
      <c r="T41" s="55"/>
      <c r="U41" s="55"/>
      <c r="V41" s="55"/>
      <c r="W41" s="55"/>
      <c r="X41" s="55"/>
      <c r="Y41" s="55"/>
      <c r="Z41" s="55"/>
      <c r="AA41" s="55"/>
      <c r="AB41" s="55"/>
    </row>
    <row r="42" spans="1:28" s="8" customFormat="1" x14ac:dyDescent="0.25">
      <c r="A42" s="8">
        <f>client_info!A45</f>
        <v>0</v>
      </c>
      <c r="B42">
        <f>client_info!B45</f>
        <v>0</v>
      </c>
      <c r="C42" t="e">
        <f>VLOOKUP(B42,fee_schedule_names!A$5:B$23,2,FALSE)</f>
        <v>#N/A</v>
      </c>
      <c r="D42" s="19">
        <f>client_info!C45</f>
        <v>0</v>
      </c>
      <c r="E42" s="19">
        <f>client_info!D45</f>
        <v>0</v>
      </c>
      <c r="F42" s="3">
        <f>client_info!E45</f>
        <v>0</v>
      </c>
      <c r="G42" s="3" t="e">
        <f t="shared" si="11"/>
        <v>#REF!</v>
      </c>
      <c r="H42" s="3"/>
      <c r="I42">
        <f t="shared" si="1"/>
        <v>0</v>
      </c>
      <c r="J42" s="54">
        <f t="shared" si="2"/>
        <v>0</v>
      </c>
      <c r="K42" s="54">
        <f t="shared" si="3"/>
        <v>0</v>
      </c>
      <c r="L42" s="54">
        <f t="shared" si="4"/>
        <v>0</v>
      </c>
      <c r="M42" s="54">
        <f t="shared" si="5"/>
        <v>0</v>
      </c>
      <c r="N42" s="54">
        <f t="shared" si="6"/>
        <v>0</v>
      </c>
      <c r="O42" s="54">
        <f t="shared" si="7"/>
        <v>0</v>
      </c>
      <c r="P42" s="54">
        <f t="shared" si="8"/>
        <v>0</v>
      </c>
      <c r="Q42" s="54">
        <f t="shared" si="9"/>
        <v>0</v>
      </c>
      <c r="R42" s="54"/>
      <c r="S42" s="54"/>
      <c r="T42" s="55"/>
      <c r="U42" s="55"/>
      <c r="V42" s="55"/>
      <c r="W42" s="55"/>
      <c r="X42" s="55"/>
      <c r="Y42" s="55"/>
      <c r="Z42" s="55"/>
      <c r="AA42" s="55"/>
      <c r="AB42" s="55"/>
    </row>
    <row r="43" spans="1:28" x14ac:dyDescent="0.25">
      <c r="A43" s="8">
        <f>client_info!A46</f>
        <v>0</v>
      </c>
      <c r="B43">
        <f>client_info!B46</f>
        <v>0</v>
      </c>
      <c r="C43" t="e">
        <f>VLOOKUP(B43,fee_schedule_names!A$5:B$23,2,FALSE)</f>
        <v>#N/A</v>
      </c>
      <c r="D43" s="19">
        <f>client_info!C46</f>
        <v>0</v>
      </c>
      <c r="E43" s="19">
        <f>client_info!D46</f>
        <v>0</v>
      </c>
      <c r="F43" s="3">
        <f>client_info!E46</f>
        <v>0</v>
      </c>
      <c r="G43" s="3" t="e">
        <f t="shared" si="11"/>
        <v>#REF!</v>
      </c>
      <c r="H43" s="3"/>
      <c r="I43">
        <f t="shared" si="1"/>
        <v>0</v>
      </c>
      <c r="J43" s="54">
        <f t="shared" si="2"/>
        <v>0</v>
      </c>
      <c r="K43" s="54">
        <f t="shared" si="3"/>
        <v>0</v>
      </c>
      <c r="L43" s="54">
        <f t="shared" si="4"/>
        <v>0</v>
      </c>
      <c r="M43" s="54">
        <f t="shared" si="5"/>
        <v>0</v>
      </c>
      <c r="N43" s="54">
        <f t="shared" si="6"/>
        <v>0</v>
      </c>
      <c r="O43" s="54">
        <f t="shared" si="7"/>
        <v>0</v>
      </c>
      <c r="P43" s="54">
        <f t="shared" si="8"/>
        <v>0</v>
      </c>
      <c r="Q43" s="54">
        <f t="shared" si="9"/>
        <v>0</v>
      </c>
      <c r="R43" s="54"/>
      <c r="S43" s="54"/>
      <c r="T43" s="55"/>
      <c r="U43" s="55"/>
      <c r="V43" s="55"/>
      <c r="W43" s="55"/>
      <c r="X43" s="55"/>
      <c r="Y43" s="55"/>
      <c r="Z43" s="55"/>
      <c r="AA43" s="55"/>
      <c r="AB43" s="55"/>
    </row>
    <row r="44" spans="1:28" x14ac:dyDescent="0.25">
      <c r="A44" s="8">
        <f>client_info!A47</f>
        <v>0</v>
      </c>
      <c r="B44">
        <f>client_info!B47</f>
        <v>0</v>
      </c>
      <c r="C44" t="e">
        <f>VLOOKUP(B44,fee_schedule_names!A$5:B$23,2,FALSE)</f>
        <v>#N/A</v>
      </c>
      <c r="D44" s="19">
        <f>client_info!C47</f>
        <v>0</v>
      </c>
      <c r="E44" s="19">
        <f>client_info!D47</f>
        <v>0</v>
      </c>
      <c r="F44" s="3">
        <f>client_info!E47</f>
        <v>0</v>
      </c>
      <c r="G44" s="3" t="e">
        <f t="shared" si="11"/>
        <v>#REF!</v>
      </c>
      <c r="H44" s="3"/>
      <c r="I44">
        <f t="shared" si="1"/>
        <v>0</v>
      </c>
      <c r="J44" s="54">
        <f t="shared" si="2"/>
        <v>0</v>
      </c>
      <c r="K44" s="54">
        <f t="shared" si="3"/>
        <v>0</v>
      </c>
      <c r="L44" s="54">
        <f t="shared" si="4"/>
        <v>0</v>
      </c>
      <c r="M44" s="54">
        <f t="shared" si="5"/>
        <v>0</v>
      </c>
      <c r="N44" s="54">
        <f t="shared" si="6"/>
        <v>0</v>
      </c>
      <c r="O44" s="54">
        <f t="shared" si="7"/>
        <v>0</v>
      </c>
      <c r="P44" s="54">
        <f t="shared" si="8"/>
        <v>0</v>
      </c>
      <c r="Q44" s="54">
        <f t="shared" si="9"/>
        <v>0</v>
      </c>
      <c r="R44" s="54"/>
      <c r="S44" s="54"/>
      <c r="T44" s="55"/>
      <c r="U44" s="55"/>
      <c r="V44" s="55"/>
      <c r="W44" s="55"/>
      <c r="X44" s="55"/>
      <c r="Y44" s="55"/>
      <c r="Z44" s="55"/>
      <c r="AA44" s="55"/>
      <c r="AB44" s="55"/>
    </row>
    <row r="45" spans="1:28" s="8" customFormat="1" x14ac:dyDescent="0.25">
      <c r="A45" s="8">
        <f>client_info!A48</f>
        <v>0</v>
      </c>
      <c r="B45">
        <f>client_info!B48</f>
        <v>0</v>
      </c>
      <c r="C45" t="e">
        <f>VLOOKUP(B45,fee_schedule_names!A$5:B$23,2,FALSE)</f>
        <v>#N/A</v>
      </c>
      <c r="D45" s="19">
        <f>client_info!C48</f>
        <v>0</v>
      </c>
      <c r="E45" s="19">
        <f>client_info!D48</f>
        <v>0</v>
      </c>
      <c r="F45" s="3">
        <f>client_info!E48</f>
        <v>0</v>
      </c>
      <c r="G45" s="3" t="e">
        <f t="shared" si="11"/>
        <v>#REF!</v>
      </c>
      <c r="H45" s="3"/>
      <c r="I45">
        <f t="shared" si="1"/>
        <v>0</v>
      </c>
      <c r="J45" s="54">
        <f t="shared" si="2"/>
        <v>0</v>
      </c>
      <c r="K45" s="54">
        <f t="shared" si="3"/>
        <v>0</v>
      </c>
      <c r="L45" s="54">
        <f t="shared" si="4"/>
        <v>0</v>
      </c>
      <c r="M45" s="54">
        <f t="shared" si="5"/>
        <v>0</v>
      </c>
      <c r="N45" s="54">
        <f t="shared" si="6"/>
        <v>0</v>
      </c>
      <c r="O45" s="54">
        <f t="shared" si="7"/>
        <v>0</v>
      </c>
      <c r="P45" s="54">
        <f t="shared" si="8"/>
        <v>0</v>
      </c>
      <c r="Q45" s="54">
        <f t="shared" si="9"/>
        <v>0</v>
      </c>
      <c r="R45" s="54"/>
      <c r="S45" s="54"/>
      <c r="T45" s="55"/>
      <c r="U45" s="55"/>
      <c r="V45" s="55"/>
      <c r="W45" s="55"/>
      <c r="X45" s="55"/>
      <c r="Y45" s="55"/>
      <c r="Z45" s="55"/>
      <c r="AA45" s="55"/>
      <c r="AB45" s="55"/>
    </row>
    <row r="46" spans="1:28" x14ac:dyDescent="0.25">
      <c r="A46" s="8">
        <f>client_info!A49</f>
        <v>0</v>
      </c>
      <c r="B46">
        <f>client_info!B49</f>
        <v>0</v>
      </c>
      <c r="C46" t="e">
        <f>VLOOKUP(B46,fee_schedule_names!A$5:B$23,2,FALSE)</f>
        <v>#N/A</v>
      </c>
      <c r="D46" s="19">
        <f>client_info!C49</f>
        <v>0</v>
      </c>
      <c r="E46" s="19">
        <f>client_info!D49</f>
        <v>0</v>
      </c>
      <c r="F46" s="3">
        <f>client_info!E49</f>
        <v>0</v>
      </c>
      <c r="G46" s="3" t="e">
        <f t="shared" si="11"/>
        <v>#REF!</v>
      </c>
      <c r="H46" s="3"/>
      <c r="I46">
        <f t="shared" si="1"/>
        <v>0</v>
      </c>
      <c r="J46" s="54">
        <f t="shared" si="2"/>
        <v>0</v>
      </c>
      <c r="K46" s="54">
        <f t="shared" si="3"/>
        <v>0</v>
      </c>
      <c r="L46" s="54">
        <f t="shared" si="4"/>
        <v>0</v>
      </c>
      <c r="M46" s="54">
        <f t="shared" si="5"/>
        <v>0</v>
      </c>
      <c r="N46" s="54">
        <f t="shared" si="6"/>
        <v>0</v>
      </c>
      <c r="O46" s="54">
        <f t="shared" si="7"/>
        <v>0</v>
      </c>
      <c r="P46" s="54">
        <f t="shared" si="8"/>
        <v>0</v>
      </c>
      <c r="Q46" s="54">
        <f t="shared" si="9"/>
        <v>0</v>
      </c>
      <c r="R46" s="54"/>
      <c r="S46" s="54"/>
      <c r="T46" s="55"/>
      <c r="U46" s="55"/>
      <c r="V46" s="55"/>
      <c r="W46" s="55"/>
      <c r="X46" s="55"/>
      <c r="Y46" s="55"/>
      <c r="Z46" s="55"/>
      <c r="AA46" s="55"/>
      <c r="AB46" s="55"/>
    </row>
    <row r="47" spans="1:28" x14ac:dyDescent="0.25">
      <c r="A47" s="8">
        <f>client_info!A50</f>
        <v>0</v>
      </c>
      <c r="B47">
        <f>client_info!B50</f>
        <v>0</v>
      </c>
      <c r="C47" t="e">
        <f>VLOOKUP(B47,fee_schedule_names!A$5:B$23,2,FALSE)</f>
        <v>#N/A</v>
      </c>
      <c r="D47" s="19">
        <f>client_info!C50</f>
        <v>0</v>
      </c>
      <c r="E47" s="19">
        <f>client_info!D50</f>
        <v>0</v>
      </c>
      <c r="F47" s="3">
        <f>client_info!E50</f>
        <v>0</v>
      </c>
      <c r="G47" s="3" t="e">
        <f t="shared" si="11"/>
        <v>#REF!</v>
      </c>
      <c r="H47" s="3"/>
      <c r="I47">
        <f t="shared" si="1"/>
        <v>0</v>
      </c>
      <c r="J47" s="54">
        <f t="shared" si="2"/>
        <v>0</v>
      </c>
      <c r="K47" s="54">
        <f t="shared" si="3"/>
        <v>0</v>
      </c>
      <c r="L47" s="54">
        <f t="shared" si="4"/>
        <v>0</v>
      </c>
      <c r="M47" s="54">
        <f t="shared" si="5"/>
        <v>0</v>
      </c>
      <c r="N47" s="54">
        <f t="shared" si="6"/>
        <v>0</v>
      </c>
      <c r="O47" s="54">
        <f t="shared" si="7"/>
        <v>0</v>
      </c>
      <c r="P47" s="54">
        <f t="shared" si="8"/>
        <v>0</v>
      </c>
      <c r="Q47" s="54">
        <f t="shared" si="9"/>
        <v>0</v>
      </c>
      <c r="R47" s="54"/>
      <c r="S47" s="54"/>
      <c r="T47" s="55"/>
      <c r="U47" s="55"/>
      <c r="V47" s="55"/>
      <c r="W47" s="55"/>
      <c r="X47" s="55"/>
      <c r="Y47" s="55"/>
      <c r="Z47" s="55"/>
      <c r="AA47" s="55"/>
      <c r="AB47" s="55"/>
    </row>
    <row r="48" spans="1:28" x14ac:dyDescent="0.25">
      <c r="A48" s="8">
        <f>client_info!A51</f>
        <v>0</v>
      </c>
      <c r="B48">
        <f>client_info!B51</f>
        <v>0</v>
      </c>
      <c r="C48" t="e">
        <f>VLOOKUP(B48,fee_schedule_names!A$5:B$23,2,FALSE)</f>
        <v>#N/A</v>
      </c>
      <c r="D48" s="19">
        <f>client_info!C51</f>
        <v>0</v>
      </c>
      <c r="E48" s="19">
        <f>client_info!D51</f>
        <v>0</v>
      </c>
      <c r="F48" s="3">
        <f>client_info!E51</f>
        <v>0</v>
      </c>
      <c r="G48" s="3" t="e">
        <f t="shared" si="11"/>
        <v>#REF!</v>
      </c>
      <c r="H48" s="3"/>
      <c r="I48">
        <f t="shared" si="1"/>
        <v>0</v>
      </c>
      <c r="J48" s="54">
        <f t="shared" si="2"/>
        <v>0</v>
      </c>
      <c r="K48" s="54">
        <f t="shared" si="3"/>
        <v>0</v>
      </c>
      <c r="L48" s="54">
        <f t="shared" si="4"/>
        <v>0</v>
      </c>
      <c r="M48" s="54">
        <f t="shared" si="5"/>
        <v>0</v>
      </c>
      <c r="N48" s="54">
        <f t="shared" si="6"/>
        <v>0</v>
      </c>
      <c r="O48" s="54">
        <f t="shared" si="7"/>
        <v>0</v>
      </c>
      <c r="P48" s="54">
        <f t="shared" si="8"/>
        <v>0</v>
      </c>
      <c r="Q48" s="54">
        <f t="shared" si="9"/>
        <v>0</v>
      </c>
      <c r="R48" s="54"/>
      <c r="S48" s="54"/>
      <c r="T48" s="55"/>
      <c r="U48" s="55"/>
      <c r="V48" s="55"/>
      <c r="W48" s="55"/>
      <c r="X48" s="55"/>
      <c r="Y48" s="55"/>
      <c r="Z48" s="55"/>
      <c r="AA48" s="55"/>
      <c r="AB48" s="55"/>
    </row>
    <row r="49" spans="1:28" x14ac:dyDescent="0.25">
      <c r="A49" s="8">
        <f>client_info!A52</f>
        <v>0</v>
      </c>
      <c r="B49">
        <f>client_info!B52</f>
        <v>0</v>
      </c>
      <c r="C49" t="e">
        <f>VLOOKUP(B49,fee_schedule_names!A$5:B$23,2,FALSE)</f>
        <v>#N/A</v>
      </c>
      <c r="D49" s="19">
        <f>client_info!C52</f>
        <v>0</v>
      </c>
      <c r="E49" s="19">
        <f>client_info!D52</f>
        <v>0</v>
      </c>
      <c r="F49" s="3">
        <f>client_info!E52</f>
        <v>0</v>
      </c>
      <c r="G49" s="3" t="e">
        <f t="shared" si="11"/>
        <v>#REF!</v>
      </c>
      <c r="H49" s="3"/>
      <c r="I49">
        <f t="shared" si="1"/>
        <v>0</v>
      </c>
      <c r="J49" s="54">
        <f t="shared" si="2"/>
        <v>0</v>
      </c>
      <c r="K49" s="54">
        <f t="shared" si="3"/>
        <v>0</v>
      </c>
      <c r="L49" s="54">
        <f t="shared" si="4"/>
        <v>0</v>
      </c>
      <c r="M49" s="54">
        <f t="shared" si="5"/>
        <v>0</v>
      </c>
      <c r="N49" s="54">
        <f t="shared" si="6"/>
        <v>0</v>
      </c>
      <c r="O49" s="54">
        <f t="shared" si="7"/>
        <v>0</v>
      </c>
      <c r="P49" s="54">
        <f t="shared" si="8"/>
        <v>0</v>
      </c>
      <c r="Q49" s="54">
        <f t="shared" si="9"/>
        <v>0</v>
      </c>
      <c r="R49" s="54"/>
      <c r="S49" s="54"/>
      <c r="T49" s="55"/>
      <c r="U49" s="55"/>
      <c r="V49" s="55"/>
      <c r="W49" s="55"/>
      <c r="X49" s="55"/>
      <c r="Y49" s="55"/>
      <c r="Z49" s="55"/>
      <c r="AA49" s="55"/>
      <c r="AB49" s="55"/>
    </row>
    <row r="50" spans="1:28" x14ac:dyDescent="0.25">
      <c r="A50" s="8">
        <f>client_info!A53</f>
        <v>0</v>
      </c>
      <c r="B50">
        <f>client_info!B53</f>
        <v>0</v>
      </c>
      <c r="C50" t="e">
        <f>VLOOKUP(B50,fee_schedule_names!A$5:B$23,2,FALSE)</f>
        <v>#N/A</v>
      </c>
      <c r="D50" s="19">
        <f>client_info!C53</f>
        <v>0</v>
      </c>
      <c r="E50" s="19">
        <f>client_info!D53</f>
        <v>0</v>
      </c>
      <c r="F50" s="3">
        <f>client_info!E53</f>
        <v>0</v>
      </c>
      <c r="G50" s="3" t="e">
        <f t="shared" si="11"/>
        <v>#REF!</v>
      </c>
      <c r="H50" s="3"/>
      <c r="I50">
        <f t="shared" si="1"/>
        <v>0</v>
      </c>
      <c r="J50" s="54">
        <f t="shared" si="2"/>
        <v>0</v>
      </c>
      <c r="K50" s="54">
        <f t="shared" si="3"/>
        <v>0</v>
      </c>
      <c r="L50" s="54">
        <f t="shared" si="4"/>
        <v>0</v>
      </c>
      <c r="M50" s="54">
        <f t="shared" si="5"/>
        <v>0</v>
      </c>
      <c r="N50" s="54">
        <f t="shared" si="6"/>
        <v>0</v>
      </c>
      <c r="O50" s="54">
        <f t="shared" si="7"/>
        <v>0</v>
      </c>
      <c r="P50" s="54">
        <f t="shared" si="8"/>
        <v>0</v>
      </c>
      <c r="Q50" s="54">
        <f t="shared" si="9"/>
        <v>0</v>
      </c>
      <c r="R50" s="54"/>
      <c r="S50" s="54"/>
      <c r="T50" s="55"/>
      <c r="U50" s="55"/>
      <c r="V50" s="55"/>
      <c r="W50" s="55"/>
      <c r="X50" s="55"/>
      <c r="Y50" s="55"/>
      <c r="Z50" s="55"/>
      <c r="AA50" s="55"/>
      <c r="AB50" s="55"/>
    </row>
    <row r="51" spans="1:28" s="8" customFormat="1" x14ac:dyDescent="0.25">
      <c r="A51" s="8">
        <f>client_info!A54</f>
        <v>0</v>
      </c>
      <c r="B51">
        <f>client_info!B54</f>
        <v>0</v>
      </c>
      <c r="C51" t="e">
        <f>VLOOKUP(B51,fee_schedule_names!A$5:B$23,2,FALSE)</f>
        <v>#N/A</v>
      </c>
      <c r="D51" s="19">
        <f>client_info!C54</f>
        <v>0</v>
      </c>
      <c r="E51" s="19">
        <f>client_info!D54</f>
        <v>0</v>
      </c>
      <c r="F51" s="3">
        <f>client_info!E54</f>
        <v>0</v>
      </c>
      <c r="G51" s="3" t="e">
        <f t="shared" si="11"/>
        <v>#REF!</v>
      </c>
      <c r="H51" s="3"/>
      <c r="I51">
        <f t="shared" si="1"/>
        <v>0</v>
      </c>
      <c r="J51" s="54">
        <f t="shared" si="2"/>
        <v>0</v>
      </c>
      <c r="K51" s="54">
        <f t="shared" si="3"/>
        <v>0</v>
      </c>
      <c r="L51" s="54">
        <f t="shared" si="4"/>
        <v>0</v>
      </c>
      <c r="M51" s="54">
        <f t="shared" si="5"/>
        <v>0</v>
      </c>
      <c r="N51" s="54">
        <f t="shared" si="6"/>
        <v>0</v>
      </c>
      <c r="O51" s="54">
        <f t="shared" si="7"/>
        <v>0</v>
      </c>
      <c r="P51" s="54">
        <f t="shared" si="8"/>
        <v>0</v>
      </c>
      <c r="Q51" s="54">
        <f t="shared" si="9"/>
        <v>0</v>
      </c>
      <c r="R51" s="54"/>
      <c r="S51" s="54"/>
      <c r="T51" s="55"/>
      <c r="U51" s="55"/>
      <c r="V51" s="55"/>
      <c r="W51" s="55"/>
      <c r="X51" s="55"/>
      <c r="Y51" s="55"/>
      <c r="Z51" s="55"/>
      <c r="AA51" s="55"/>
      <c r="AB51" s="55"/>
    </row>
    <row r="52" spans="1:28" s="8" customFormat="1" x14ac:dyDescent="0.25">
      <c r="A52" s="8">
        <f>client_info!A55</f>
        <v>0</v>
      </c>
      <c r="B52">
        <f>client_info!B55</f>
        <v>0</v>
      </c>
      <c r="C52" t="e">
        <f>VLOOKUP(B52,fee_schedule_names!A$5:B$23,2,FALSE)</f>
        <v>#N/A</v>
      </c>
      <c r="D52" s="19">
        <f>client_info!C55</f>
        <v>0</v>
      </c>
      <c r="E52" s="19">
        <f>client_info!D55</f>
        <v>0</v>
      </c>
      <c r="F52" s="3">
        <f>client_info!E55</f>
        <v>0</v>
      </c>
      <c r="G52" s="3" t="e">
        <f t="shared" si="11"/>
        <v>#REF!</v>
      </c>
      <c r="H52" s="3"/>
      <c r="I52">
        <f t="shared" si="1"/>
        <v>0</v>
      </c>
      <c r="J52" s="54">
        <f t="shared" si="2"/>
        <v>0</v>
      </c>
      <c r="K52" s="54">
        <f t="shared" si="3"/>
        <v>0</v>
      </c>
      <c r="L52" s="54">
        <f t="shared" si="4"/>
        <v>0</v>
      </c>
      <c r="M52" s="54">
        <f t="shared" si="5"/>
        <v>0</v>
      </c>
      <c r="N52" s="54">
        <f t="shared" si="6"/>
        <v>0</v>
      </c>
      <c r="O52" s="54">
        <f t="shared" si="7"/>
        <v>0</v>
      </c>
      <c r="P52" s="54">
        <f t="shared" si="8"/>
        <v>0</v>
      </c>
      <c r="Q52" s="54">
        <f t="shared" si="9"/>
        <v>0</v>
      </c>
      <c r="R52" s="54"/>
      <c r="S52" s="54"/>
      <c r="T52" s="55"/>
      <c r="U52" s="55"/>
      <c r="V52" s="55"/>
      <c r="W52" s="55"/>
      <c r="X52" s="55"/>
      <c r="Y52" s="55"/>
      <c r="Z52" s="55"/>
      <c r="AA52" s="55"/>
      <c r="AB52" s="55"/>
    </row>
    <row r="53" spans="1:28" x14ac:dyDescent="0.25">
      <c r="A53" s="8">
        <f>client_info!A56</f>
        <v>0</v>
      </c>
      <c r="B53">
        <f>client_info!B56</f>
        <v>0</v>
      </c>
      <c r="C53" t="e">
        <f>VLOOKUP(B53,fee_schedule_names!A$5:B$23,2,FALSE)</f>
        <v>#N/A</v>
      </c>
      <c r="D53" s="19">
        <f>client_info!C56</f>
        <v>0</v>
      </c>
      <c r="E53" s="19">
        <f>client_info!D56</f>
        <v>0</v>
      </c>
      <c r="F53" s="3">
        <f>client_info!E56</f>
        <v>0</v>
      </c>
      <c r="G53" s="3" t="e">
        <f t="shared" si="11"/>
        <v>#REF!</v>
      </c>
      <c r="H53" s="3"/>
      <c r="I53">
        <f t="shared" si="1"/>
        <v>0</v>
      </c>
      <c r="J53" s="54">
        <f t="shared" si="2"/>
        <v>0</v>
      </c>
      <c r="K53" s="54">
        <f t="shared" si="3"/>
        <v>0</v>
      </c>
      <c r="L53" s="54">
        <f t="shared" si="4"/>
        <v>0</v>
      </c>
      <c r="M53" s="54">
        <f t="shared" si="5"/>
        <v>0</v>
      </c>
      <c r="N53" s="54">
        <f t="shared" si="6"/>
        <v>0</v>
      </c>
      <c r="O53" s="54">
        <f t="shared" si="7"/>
        <v>0</v>
      </c>
      <c r="P53" s="54">
        <f t="shared" si="8"/>
        <v>0</v>
      </c>
      <c r="Q53" s="54">
        <f t="shared" si="9"/>
        <v>0</v>
      </c>
      <c r="R53" s="54"/>
      <c r="S53" s="54"/>
      <c r="T53" s="55"/>
      <c r="U53" s="55"/>
      <c r="V53" s="55"/>
      <c r="W53" s="55"/>
      <c r="X53" s="55"/>
      <c r="Y53" s="55"/>
      <c r="Z53" s="55"/>
      <c r="AA53" s="55"/>
      <c r="AB53" s="55"/>
    </row>
    <row r="54" spans="1:28" x14ac:dyDescent="0.25">
      <c r="A54" s="8">
        <f>client_info!A57</f>
        <v>0</v>
      </c>
      <c r="B54">
        <f>client_info!B57</f>
        <v>0</v>
      </c>
      <c r="C54" t="e">
        <f>VLOOKUP(B54,fee_schedule_names!A$5:B$23,2,FALSE)</f>
        <v>#N/A</v>
      </c>
      <c r="D54" s="19">
        <f>client_info!C57</f>
        <v>0</v>
      </c>
      <c r="E54" s="19">
        <f>client_info!D57</f>
        <v>0</v>
      </c>
      <c r="F54" s="3">
        <f>client_info!E57</f>
        <v>0</v>
      </c>
      <c r="G54" s="3" t="e">
        <f t="shared" si="11"/>
        <v>#REF!</v>
      </c>
      <c r="H54" s="3"/>
      <c r="I54">
        <f t="shared" si="1"/>
        <v>0</v>
      </c>
      <c r="J54" s="54">
        <f t="shared" si="2"/>
        <v>0</v>
      </c>
      <c r="K54" s="54">
        <f t="shared" si="3"/>
        <v>0</v>
      </c>
      <c r="L54" s="54">
        <f t="shared" si="4"/>
        <v>0</v>
      </c>
      <c r="M54" s="54">
        <f t="shared" si="5"/>
        <v>0</v>
      </c>
      <c r="N54" s="54">
        <f t="shared" si="6"/>
        <v>0</v>
      </c>
      <c r="O54" s="54">
        <f t="shared" si="7"/>
        <v>0</v>
      </c>
      <c r="P54" s="54">
        <f t="shared" si="8"/>
        <v>0</v>
      </c>
      <c r="Q54" s="54">
        <f t="shared" si="9"/>
        <v>0</v>
      </c>
      <c r="R54" s="54"/>
      <c r="S54" s="54"/>
      <c r="T54" s="55"/>
      <c r="U54" s="55"/>
      <c r="V54" s="55"/>
      <c r="W54" s="55"/>
      <c r="X54" s="55"/>
      <c r="Y54" s="55"/>
      <c r="Z54" s="55"/>
      <c r="AA54" s="55"/>
      <c r="AB54" s="55"/>
    </row>
    <row r="55" spans="1:28" s="8" customFormat="1" x14ac:dyDescent="0.25">
      <c r="A55" s="8">
        <f>client_info!A58</f>
        <v>0</v>
      </c>
      <c r="B55">
        <f>client_info!B58</f>
        <v>0</v>
      </c>
      <c r="C55" t="e">
        <f>VLOOKUP(B55,fee_schedule_names!A$5:B$23,2,FALSE)</f>
        <v>#N/A</v>
      </c>
      <c r="D55" s="19">
        <f>client_info!C58</f>
        <v>0</v>
      </c>
      <c r="E55" s="19">
        <f>client_info!D58</f>
        <v>0</v>
      </c>
      <c r="F55" s="3">
        <f>client_info!E58</f>
        <v>0</v>
      </c>
      <c r="G55" s="3" t="e">
        <f t="shared" si="11"/>
        <v>#REF!</v>
      </c>
      <c r="H55" s="3"/>
      <c r="I55">
        <f t="shared" si="1"/>
        <v>0</v>
      </c>
      <c r="J55" s="54">
        <f t="shared" si="2"/>
        <v>0</v>
      </c>
      <c r="K55" s="54">
        <f t="shared" si="3"/>
        <v>0</v>
      </c>
      <c r="L55" s="54">
        <f t="shared" si="4"/>
        <v>0</v>
      </c>
      <c r="M55" s="54">
        <f t="shared" si="5"/>
        <v>0</v>
      </c>
      <c r="N55" s="54">
        <f t="shared" si="6"/>
        <v>0</v>
      </c>
      <c r="O55" s="54">
        <f t="shared" si="7"/>
        <v>0</v>
      </c>
      <c r="P55" s="54">
        <f t="shared" si="8"/>
        <v>0</v>
      </c>
      <c r="Q55" s="54">
        <f t="shared" si="9"/>
        <v>0</v>
      </c>
      <c r="R55" s="54"/>
      <c r="S55" s="54"/>
      <c r="T55" s="55"/>
      <c r="U55" s="55"/>
      <c r="V55" s="55"/>
      <c r="W55" s="55"/>
      <c r="X55" s="55"/>
      <c r="Y55" s="55"/>
      <c r="Z55" s="55"/>
      <c r="AA55" s="55"/>
      <c r="AB55" s="55"/>
    </row>
    <row r="56" spans="1:28" s="8" customFormat="1" x14ac:dyDescent="0.25">
      <c r="A56" s="8">
        <f>client_info!A59</f>
        <v>0</v>
      </c>
      <c r="B56">
        <f>client_info!B59</f>
        <v>0</v>
      </c>
      <c r="C56" t="e">
        <f>VLOOKUP(B56,fee_schedule_names!A$5:B$23,2,FALSE)</f>
        <v>#N/A</v>
      </c>
      <c r="D56" s="19">
        <f>client_info!C59</f>
        <v>0</v>
      </c>
      <c r="E56" s="19">
        <f>client_info!D59</f>
        <v>0</v>
      </c>
      <c r="F56" s="3">
        <f>client_info!E59</f>
        <v>0</v>
      </c>
      <c r="G56" s="3" t="e">
        <f t="shared" si="11"/>
        <v>#REF!</v>
      </c>
      <c r="H56" s="3"/>
      <c r="I56">
        <f t="shared" si="1"/>
        <v>0</v>
      </c>
      <c r="J56" s="54">
        <f t="shared" si="2"/>
        <v>0</v>
      </c>
      <c r="K56" s="54">
        <f t="shared" si="3"/>
        <v>0</v>
      </c>
      <c r="L56" s="54">
        <f t="shared" si="4"/>
        <v>0</v>
      </c>
      <c r="M56" s="54">
        <f t="shared" si="5"/>
        <v>0</v>
      </c>
      <c r="N56" s="54">
        <f t="shared" si="6"/>
        <v>0</v>
      </c>
      <c r="O56" s="54">
        <f t="shared" si="7"/>
        <v>0</v>
      </c>
      <c r="P56" s="54">
        <f t="shared" si="8"/>
        <v>0</v>
      </c>
      <c r="Q56" s="54">
        <f t="shared" si="9"/>
        <v>0</v>
      </c>
      <c r="R56" s="54"/>
      <c r="S56" s="54"/>
      <c r="T56" s="55"/>
      <c r="U56" s="55"/>
      <c r="V56" s="55"/>
      <c r="W56" s="55"/>
      <c r="X56" s="55"/>
      <c r="Y56" s="55"/>
      <c r="Z56" s="55"/>
      <c r="AA56" s="55"/>
      <c r="AB56" s="55"/>
    </row>
    <row r="57" spans="1:28" x14ac:dyDescent="0.25">
      <c r="A57" s="8">
        <f>client_info!A60</f>
        <v>0</v>
      </c>
      <c r="B57">
        <f>client_info!B60</f>
        <v>0</v>
      </c>
      <c r="C57" t="e">
        <f>VLOOKUP(B57,fee_schedule_names!A$5:B$23,2,FALSE)</f>
        <v>#N/A</v>
      </c>
      <c r="D57" s="19">
        <f>client_info!C60</f>
        <v>0</v>
      </c>
      <c r="E57" s="19">
        <f>client_info!D60</f>
        <v>0</v>
      </c>
      <c r="F57" s="3">
        <f>client_info!E60</f>
        <v>0</v>
      </c>
      <c r="G57" s="3" t="e">
        <f t="shared" si="11"/>
        <v>#REF!</v>
      </c>
      <c r="H57" s="3"/>
      <c r="I57">
        <f t="shared" si="1"/>
        <v>0</v>
      </c>
      <c r="J57" s="54">
        <f t="shared" si="2"/>
        <v>0</v>
      </c>
      <c r="K57" s="54">
        <f t="shared" si="3"/>
        <v>0</v>
      </c>
      <c r="L57" s="54">
        <f t="shared" si="4"/>
        <v>0</v>
      </c>
      <c r="M57" s="54">
        <f t="shared" si="5"/>
        <v>0</v>
      </c>
      <c r="N57" s="54">
        <f t="shared" si="6"/>
        <v>0</v>
      </c>
      <c r="O57" s="54">
        <f t="shared" si="7"/>
        <v>0</v>
      </c>
      <c r="P57" s="54">
        <f t="shared" si="8"/>
        <v>0</v>
      </c>
      <c r="Q57" s="54">
        <f t="shared" si="9"/>
        <v>0</v>
      </c>
      <c r="R57" s="54"/>
      <c r="S57" s="54"/>
      <c r="T57" s="55"/>
      <c r="U57" s="55"/>
      <c r="V57" s="55"/>
      <c r="W57" s="55"/>
      <c r="X57" s="55"/>
      <c r="Y57" s="55"/>
      <c r="Z57" s="55"/>
      <c r="AA57" s="55"/>
      <c r="AB57" s="55"/>
    </row>
    <row r="58" spans="1:28" x14ac:dyDescent="0.25">
      <c r="A58" s="8">
        <f>client_info!A61</f>
        <v>0</v>
      </c>
      <c r="B58">
        <f>client_info!B61</f>
        <v>0</v>
      </c>
      <c r="C58" t="e">
        <f>VLOOKUP(B58,fee_schedule_names!A$5:B$23,2,FALSE)</f>
        <v>#N/A</v>
      </c>
      <c r="D58" s="19">
        <f>client_info!C61</f>
        <v>0</v>
      </c>
      <c r="E58" s="19">
        <f>client_info!D61</f>
        <v>0</v>
      </c>
      <c r="F58" s="3">
        <f>client_info!E61</f>
        <v>0</v>
      </c>
      <c r="G58" s="3" t="e">
        <f t="shared" si="11"/>
        <v>#REF!</v>
      </c>
      <c r="H58" s="3"/>
      <c r="I58">
        <f t="shared" si="1"/>
        <v>0</v>
      </c>
      <c r="J58" s="54">
        <f t="shared" si="2"/>
        <v>0</v>
      </c>
      <c r="K58" s="54">
        <f t="shared" si="3"/>
        <v>0</v>
      </c>
      <c r="L58" s="54">
        <f t="shared" si="4"/>
        <v>0</v>
      </c>
      <c r="M58" s="54">
        <f t="shared" si="5"/>
        <v>0</v>
      </c>
      <c r="N58" s="54">
        <f t="shared" si="6"/>
        <v>0</v>
      </c>
      <c r="O58" s="54">
        <f t="shared" si="7"/>
        <v>0</v>
      </c>
      <c r="P58" s="54">
        <f t="shared" si="8"/>
        <v>0</v>
      </c>
      <c r="Q58" s="54">
        <f t="shared" si="9"/>
        <v>0</v>
      </c>
      <c r="R58" s="54"/>
      <c r="S58" s="54"/>
      <c r="T58" s="55"/>
      <c r="U58" s="55"/>
      <c r="V58" s="55"/>
      <c r="W58" s="55"/>
      <c r="X58" s="55"/>
      <c r="Y58" s="55"/>
      <c r="Z58" s="55"/>
      <c r="AA58" s="55"/>
      <c r="AB58" s="55"/>
    </row>
    <row r="59" spans="1:28" s="8" customFormat="1" x14ac:dyDescent="0.25">
      <c r="A59" s="8">
        <f>client_info!A62</f>
        <v>0</v>
      </c>
      <c r="B59">
        <f>client_info!B62</f>
        <v>0</v>
      </c>
      <c r="C59" t="e">
        <f>VLOOKUP(B59,fee_schedule_names!A$5:B$23,2,FALSE)</f>
        <v>#N/A</v>
      </c>
      <c r="D59" s="19">
        <f>client_info!C62</f>
        <v>0</v>
      </c>
      <c r="E59" s="19">
        <f>client_info!D62</f>
        <v>0</v>
      </c>
      <c r="F59" s="3">
        <f>client_info!E62</f>
        <v>0</v>
      </c>
      <c r="G59" s="3" t="e">
        <f t="shared" si="11"/>
        <v>#REF!</v>
      </c>
      <c r="H59" s="3"/>
      <c r="I59">
        <f t="shared" si="1"/>
        <v>0</v>
      </c>
      <c r="J59" s="54">
        <f t="shared" si="2"/>
        <v>0</v>
      </c>
      <c r="K59" s="54">
        <f t="shared" si="3"/>
        <v>0</v>
      </c>
      <c r="L59" s="54">
        <f t="shared" si="4"/>
        <v>0</v>
      </c>
      <c r="M59" s="54">
        <f t="shared" si="5"/>
        <v>0</v>
      </c>
      <c r="N59" s="54">
        <f t="shared" si="6"/>
        <v>0</v>
      </c>
      <c r="O59" s="54">
        <f t="shared" si="7"/>
        <v>0</v>
      </c>
      <c r="P59" s="54">
        <f t="shared" si="8"/>
        <v>0</v>
      </c>
      <c r="Q59" s="54">
        <f t="shared" si="9"/>
        <v>0</v>
      </c>
      <c r="R59" s="54"/>
      <c r="S59" s="54"/>
      <c r="T59" s="55"/>
      <c r="U59" s="55"/>
      <c r="V59" s="55"/>
      <c r="W59" s="55"/>
      <c r="X59" s="55"/>
      <c r="Y59" s="55"/>
      <c r="Z59" s="55"/>
      <c r="AA59" s="55"/>
      <c r="AB59" s="55"/>
    </row>
    <row r="60" spans="1:28" x14ac:dyDescent="0.25">
      <c r="A60" s="8">
        <f>client_info!A63</f>
        <v>0</v>
      </c>
      <c r="B60">
        <f>client_info!B63</f>
        <v>0</v>
      </c>
      <c r="C60" t="e">
        <f>VLOOKUP(B60,fee_schedule_names!A$5:B$23,2,FALSE)</f>
        <v>#N/A</v>
      </c>
      <c r="D60" s="19">
        <f>client_info!C63</f>
        <v>0</v>
      </c>
      <c r="E60" s="19">
        <f>client_info!D63</f>
        <v>0</v>
      </c>
      <c r="F60" s="3">
        <f>client_info!E63</f>
        <v>0</v>
      </c>
      <c r="G60" s="3" t="e">
        <f t="shared" si="11"/>
        <v>#REF!</v>
      </c>
      <c r="H60" s="3"/>
      <c r="I60">
        <f t="shared" si="1"/>
        <v>0</v>
      </c>
      <c r="J60" s="54">
        <f t="shared" si="2"/>
        <v>0</v>
      </c>
      <c r="K60" s="54">
        <f t="shared" si="3"/>
        <v>0</v>
      </c>
      <c r="L60" s="54">
        <f t="shared" si="4"/>
        <v>0</v>
      </c>
      <c r="M60" s="54">
        <f t="shared" si="5"/>
        <v>0</v>
      </c>
      <c r="N60" s="54">
        <f t="shared" si="6"/>
        <v>0</v>
      </c>
      <c r="O60" s="54">
        <f t="shared" si="7"/>
        <v>0</v>
      </c>
      <c r="P60" s="54">
        <f t="shared" si="8"/>
        <v>0</v>
      </c>
      <c r="Q60" s="54">
        <f t="shared" si="9"/>
        <v>0</v>
      </c>
      <c r="R60" s="54"/>
      <c r="S60" s="54"/>
      <c r="T60" s="55"/>
      <c r="U60" s="55"/>
      <c r="V60" s="55"/>
      <c r="W60" s="55"/>
      <c r="X60" s="55"/>
      <c r="Y60" s="55"/>
      <c r="Z60" s="55"/>
      <c r="AA60" s="55"/>
      <c r="AB60" s="55"/>
    </row>
    <row r="61" spans="1:28" x14ac:dyDescent="0.25">
      <c r="A61" s="8">
        <f>client_info!A64</f>
        <v>0</v>
      </c>
      <c r="B61">
        <f>client_info!B64</f>
        <v>0</v>
      </c>
      <c r="C61" t="e">
        <f>VLOOKUP(B61,fee_schedule_names!A$5:B$23,2,FALSE)</f>
        <v>#N/A</v>
      </c>
      <c r="D61" s="19">
        <f>client_info!C64</f>
        <v>0</v>
      </c>
      <c r="E61" s="19">
        <f>client_info!D64</f>
        <v>0</v>
      </c>
      <c r="F61" s="3">
        <f>client_info!E64</f>
        <v>0</v>
      </c>
      <c r="G61" s="3" t="e">
        <f t="shared" si="11"/>
        <v>#REF!</v>
      </c>
      <c r="H61" s="3"/>
      <c r="I61">
        <f t="shared" si="1"/>
        <v>0</v>
      </c>
      <c r="J61" s="54">
        <f t="shared" si="2"/>
        <v>0</v>
      </c>
      <c r="K61" s="54">
        <f t="shared" si="3"/>
        <v>0</v>
      </c>
      <c r="L61" s="54">
        <f t="shared" si="4"/>
        <v>0</v>
      </c>
      <c r="M61" s="54">
        <f t="shared" si="5"/>
        <v>0</v>
      </c>
      <c r="N61" s="54">
        <f t="shared" si="6"/>
        <v>0</v>
      </c>
      <c r="O61" s="54">
        <f t="shared" si="7"/>
        <v>0</v>
      </c>
      <c r="P61" s="54">
        <f t="shared" si="8"/>
        <v>0</v>
      </c>
      <c r="Q61" s="54">
        <f t="shared" si="9"/>
        <v>0</v>
      </c>
      <c r="R61" s="54"/>
      <c r="S61" s="54"/>
      <c r="T61" s="55"/>
      <c r="U61" s="55"/>
      <c r="V61" s="55"/>
      <c r="W61" s="55"/>
      <c r="X61" s="55"/>
      <c r="Y61" s="55"/>
      <c r="Z61" s="55"/>
      <c r="AA61" s="55"/>
      <c r="AB61" s="55"/>
    </row>
    <row r="62" spans="1:28" x14ac:dyDescent="0.25">
      <c r="A62" s="8">
        <f>client_info!A65</f>
        <v>0</v>
      </c>
      <c r="B62">
        <f>client_info!B65</f>
        <v>0</v>
      </c>
      <c r="C62" t="e">
        <f>VLOOKUP(B62,fee_schedule_names!A$5:B$23,2,FALSE)</f>
        <v>#N/A</v>
      </c>
      <c r="D62" s="19">
        <f>client_info!C65</f>
        <v>0</v>
      </c>
      <c r="E62" s="19">
        <f>client_info!D65</f>
        <v>0</v>
      </c>
      <c r="F62" s="3">
        <f>client_info!E65</f>
        <v>0</v>
      </c>
      <c r="G62" s="3" t="e">
        <f t="shared" si="11"/>
        <v>#REF!</v>
      </c>
      <c r="H62" s="3"/>
      <c r="I62">
        <f t="shared" si="1"/>
        <v>0</v>
      </c>
      <c r="J62" s="54">
        <f t="shared" si="2"/>
        <v>0</v>
      </c>
      <c r="K62" s="54">
        <f t="shared" si="3"/>
        <v>0</v>
      </c>
      <c r="L62" s="54">
        <f t="shared" si="4"/>
        <v>0</v>
      </c>
      <c r="M62" s="54">
        <f t="shared" si="5"/>
        <v>0</v>
      </c>
      <c r="N62" s="54">
        <f t="shared" si="6"/>
        <v>0</v>
      </c>
      <c r="O62" s="54">
        <f t="shared" si="7"/>
        <v>0</v>
      </c>
      <c r="P62" s="54">
        <f t="shared" si="8"/>
        <v>0</v>
      </c>
      <c r="Q62" s="54">
        <f t="shared" si="9"/>
        <v>0</v>
      </c>
      <c r="R62" s="54"/>
      <c r="S62" s="54"/>
      <c r="T62" s="55"/>
      <c r="U62" s="55"/>
      <c r="V62" s="55"/>
      <c r="W62" s="55"/>
      <c r="X62" s="55"/>
      <c r="Y62" s="55"/>
      <c r="Z62" s="55"/>
      <c r="AA62" s="55"/>
      <c r="AB62" s="55"/>
    </row>
    <row r="63" spans="1:28" x14ac:dyDescent="0.25">
      <c r="A63" s="8">
        <f>client_info!A66</f>
        <v>0</v>
      </c>
      <c r="B63">
        <f>client_info!B66</f>
        <v>0</v>
      </c>
      <c r="C63" t="e">
        <f>VLOOKUP(B63,fee_schedule_names!A$5:B$23,2,FALSE)</f>
        <v>#N/A</v>
      </c>
      <c r="D63" s="19">
        <f>client_info!C66</f>
        <v>0</v>
      </c>
      <c r="E63" s="19">
        <f>client_info!D66</f>
        <v>0</v>
      </c>
      <c r="F63" s="3">
        <f>client_info!E66</f>
        <v>0</v>
      </c>
      <c r="G63" s="3" t="e">
        <f t="shared" si="11"/>
        <v>#REF!</v>
      </c>
      <c r="H63" s="3"/>
      <c r="I63">
        <f t="shared" si="1"/>
        <v>0</v>
      </c>
      <c r="J63" s="54">
        <f t="shared" si="2"/>
        <v>0</v>
      </c>
      <c r="K63" s="54">
        <f t="shared" si="3"/>
        <v>0</v>
      </c>
      <c r="L63" s="54">
        <f t="shared" si="4"/>
        <v>0</v>
      </c>
      <c r="M63" s="54">
        <f t="shared" si="5"/>
        <v>0</v>
      </c>
      <c r="N63" s="54">
        <f t="shared" si="6"/>
        <v>0</v>
      </c>
      <c r="O63" s="54">
        <f t="shared" si="7"/>
        <v>0</v>
      </c>
      <c r="P63" s="54">
        <f t="shared" si="8"/>
        <v>0</v>
      </c>
      <c r="Q63" s="54">
        <f t="shared" si="9"/>
        <v>0</v>
      </c>
      <c r="R63" s="54"/>
      <c r="S63" s="54"/>
      <c r="T63" s="55"/>
      <c r="U63" s="55"/>
      <c r="V63" s="55"/>
      <c r="W63" s="55"/>
      <c r="X63" s="55"/>
      <c r="Y63" s="55"/>
      <c r="Z63" s="55"/>
      <c r="AA63" s="55"/>
      <c r="AB63" s="55"/>
    </row>
    <row r="64" spans="1:28" s="8" customFormat="1" x14ac:dyDescent="0.25">
      <c r="A64" s="8">
        <f>client_info!A67</f>
        <v>0</v>
      </c>
      <c r="B64">
        <f>client_info!B67</f>
        <v>0</v>
      </c>
      <c r="C64" t="e">
        <f>VLOOKUP(B64,fee_schedule_names!A$5:B$23,2,FALSE)</f>
        <v>#N/A</v>
      </c>
      <c r="D64" s="19">
        <f>client_info!C67</f>
        <v>0</v>
      </c>
      <c r="E64" s="19">
        <f>client_info!D67</f>
        <v>0</v>
      </c>
      <c r="F64" s="3">
        <f>client_info!E67</f>
        <v>0</v>
      </c>
      <c r="G64" s="3" t="e">
        <f t="shared" si="11"/>
        <v>#REF!</v>
      </c>
      <c r="H64" s="3"/>
      <c r="I64">
        <f t="shared" si="1"/>
        <v>0</v>
      </c>
      <c r="J64" s="54">
        <f t="shared" si="2"/>
        <v>0</v>
      </c>
      <c r="K64" s="54">
        <f t="shared" si="3"/>
        <v>0</v>
      </c>
      <c r="L64" s="54">
        <f t="shared" si="4"/>
        <v>0</v>
      </c>
      <c r="M64" s="54">
        <f t="shared" si="5"/>
        <v>0</v>
      </c>
      <c r="N64" s="54">
        <f t="shared" si="6"/>
        <v>0</v>
      </c>
      <c r="O64" s="54">
        <f t="shared" si="7"/>
        <v>0</v>
      </c>
      <c r="P64" s="54">
        <f t="shared" si="8"/>
        <v>0</v>
      </c>
      <c r="Q64" s="54">
        <f t="shared" si="9"/>
        <v>0</v>
      </c>
      <c r="R64" s="54"/>
      <c r="S64" s="54"/>
      <c r="T64" s="55"/>
      <c r="U64" s="55"/>
      <c r="V64" s="55"/>
      <c r="W64" s="55"/>
      <c r="X64" s="55"/>
      <c r="Y64" s="55"/>
      <c r="Z64" s="55"/>
      <c r="AA64" s="55"/>
      <c r="AB64" s="55"/>
    </row>
    <row r="65" spans="1:28" x14ac:dyDescent="0.25">
      <c r="A65" s="8">
        <f>client_info!A68</f>
        <v>0</v>
      </c>
      <c r="B65">
        <f>client_info!B68</f>
        <v>0</v>
      </c>
      <c r="C65" t="e">
        <f>VLOOKUP(B65,fee_schedule_names!A$5:B$23,2,FALSE)</f>
        <v>#N/A</v>
      </c>
      <c r="D65" s="19">
        <f>client_info!C68</f>
        <v>0</v>
      </c>
      <c r="E65" s="19">
        <f>client_info!D68</f>
        <v>0</v>
      </c>
      <c r="F65" s="3">
        <f>client_info!E68</f>
        <v>0</v>
      </c>
      <c r="G65" s="3" t="e">
        <f t="shared" si="11"/>
        <v>#REF!</v>
      </c>
      <c r="H65" s="3"/>
      <c r="I65">
        <f t="shared" si="1"/>
        <v>0</v>
      </c>
      <c r="J65" s="54">
        <f t="shared" si="2"/>
        <v>0</v>
      </c>
      <c r="K65" s="54">
        <f t="shared" si="3"/>
        <v>0</v>
      </c>
      <c r="L65" s="54">
        <f t="shared" si="4"/>
        <v>0</v>
      </c>
      <c r="M65" s="54">
        <f t="shared" si="5"/>
        <v>0</v>
      </c>
      <c r="N65" s="54">
        <f t="shared" si="6"/>
        <v>0</v>
      </c>
      <c r="O65" s="54">
        <f t="shared" si="7"/>
        <v>0</v>
      </c>
      <c r="P65" s="54">
        <f t="shared" si="8"/>
        <v>0</v>
      </c>
      <c r="Q65" s="54">
        <f t="shared" si="9"/>
        <v>0</v>
      </c>
      <c r="R65" s="54"/>
      <c r="S65" s="54"/>
      <c r="T65" s="55"/>
      <c r="U65" s="55"/>
      <c r="V65" s="55"/>
      <c r="W65" s="55"/>
      <c r="X65" s="55"/>
      <c r="Y65" s="55"/>
      <c r="Z65" s="55"/>
      <c r="AA65" s="55"/>
      <c r="AB65" s="55"/>
    </row>
    <row r="66" spans="1:28" x14ac:dyDescent="0.25">
      <c r="A66" s="8">
        <f>client_info!A69</f>
        <v>0</v>
      </c>
      <c r="B66">
        <f>client_info!B69</f>
        <v>0</v>
      </c>
      <c r="C66" t="e">
        <f>VLOOKUP(B66,fee_schedule_names!A$5:B$23,2,FALSE)</f>
        <v>#N/A</v>
      </c>
      <c r="D66" s="19">
        <f>client_info!C69</f>
        <v>0</v>
      </c>
      <c r="E66" s="19">
        <f>client_info!D69</f>
        <v>0</v>
      </c>
      <c r="F66" s="3">
        <f>client_info!E69</f>
        <v>0</v>
      </c>
      <c r="G66" s="3" t="e">
        <f t="shared" si="11"/>
        <v>#REF!</v>
      </c>
      <c r="H66" s="3"/>
      <c r="I66">
        <f t="shared" si="1"/>
        <v>0</v>
      </c>
      <c r="J66" s="54">
        <f t="shared" si="2"/>
        <v>0</v>
      </c>
      <c r="K66" s="54">
        <f t="shared" si="3"/>
        <v>0</v>
      </c>
      <c r="L66" s="54">
        <f t="shared" si="4"/>
        <v>0</v>
      </c>
      <c r="M66" s="54">
        <f t="shared" si="5"/>
        <v>0</v>
      </c>
      <c r="N66" s="54">
        <f t="shared" si="6"/>
        <v>0</v>
      </c>
      <c r="O66" s="54">
        <f t="shared" si="7"/>
        <v>0</v>
      </c>
      <c r="P66" s="54">
        <f t="shared" si="8"/>
        <v>0</v>
      </c>
      <c r="Q66" s="54">
        <f t="shared" si="9"/>
        <v>0</v>
      </c>
      <c r="R66" s="54"/>
      <c r="S66" s="54"/>
      <c r="T66" s="55"/>
      <c r="U66" s="55"/>
      <c r="V66" s="55"/>
      <c r="W66" s="55"/>
      <c r="X66" s="55"/>
      <c r="Y66" s="55"/>
      <c r="Z66" s="55"/>
      <c r="AA66" s="55"/>
      <c r="AB66" s="55"/>
    </row>
    <row r="67" spans="1:28" s="8" customFormat="1" x14ac:dyDescent="0.25">
      <c r="A67" s="8">
        <f>client_info!A70</f>
        <v>0</v>
      </c>
      <c r="B67">
        <f>client_info!B70</f>
        <v>0</v>
      </c>
      <c r="C67" t="e">
        <f>VLOOKUP(B67,fee_schedule_names!A$5:B$23,2,FALSE)</f>
        <v>#N/A</v>
      </c>
      <c r="D67" s="19">
        <f>client_info!C70</f>
        <v>0</v>
      </c>
      <c r="E67" s="19">
        <f>client_info!D70</f>
        <v>0</v>
      </c>
      <c r="F67" s="3">
        <f>client_info!E70</f>
        <v>0</v>
      </c>
      <c r="G67" s="3" t="e">
        <f t="shared" si="11"/>
        <v>#REF!</v>
      </c>
      <c r="H67" s="3"/>
      <c r="I67">
        <f t="shared" ref="I67:I101" si="12">A67</f>
        <v>0</v>
      </c>
      <c r="J67" s="54">
        <f t="shared" ref="J67:J101" si="13">IF(F67&gt;100000, 1000+(0.005*(F67-100000)),(0.01*F67) )</f>
        <v>0</v>
      </c>
      <c r="K67" s="54">
        <f t="shared" ref="K67:K101" si="14">IF(F67&gt;200000, 2000+(0.005*(F67-200000)),(0.01*F67) )</f>
        <v>0</v>
      </c>
      <c r="L67" s="54">
        <f t="shared" ref="L67:L101" si="15">IF(F67&gt;=2000000,16000+(0.005*(F67-2000000)),IF(AND(F67&gt;400000,F67&lt;2000000),4000+(0.0075*(F67-400000)),0.01*F67))</f>
        <v>0</v>
      </c>
      <c r="M67" s="54">
        <f t="shared" ref="M67:M101" si="16">IF(F67&gt;=2000000,16875+(0.005*(F67-2000000)),IF(AND(F67&gt;750000,F67&lt;2000000),7500+(0.0075*(F67-750000)),0.01*F67))</f>
        <v>0</v>
      </c>
      <c r="N67" s="54">
        <f t="shared" ref="N67:N101" si="17">IF(F67&gt;=2000000,17500+(0.005*(F67-2000000)),IF(AND(F67&gt;1000000,F67&lt;2000000),10000+(0.0075*(F67-1000000)),0.01*F67))</f>
        <v>0</v>
      </c>
      <c r="O67" s="54">
        <f t="shared" ref="O67:O101" si="18">(F67*0.0025)</f>
        <v>0</v>
      </c>
      <c r="P67" s="54">
        <f t="shared" ref="P67:P101" si="19">(F67*0.005)</f>
        <v>0</v>
      </c>
      <c r="Q67" s="54">
        <f t="shared" ref="Q67:Q101" si="20">(F67*0.0075)</f>
        <v>0</v>
      </c>
      <c r="R67" s="54"/>
      <c r="S67" s="54"/>
      <c r="T67" s="55"/>
      <c r="U67" s="55"/>
      <c r="V67" s="55"/>
      <c r="W67" s="55"/>
      <c r="X67" s="55"/>
      <c r="Y67" s="55"/>
      <c r="Z67" s="55"/>
      <c r="AA67" s="55"/>
      <c r="AB67" s="55"/>
    </row>
    <row r="68" spans="1:28" s="8" customFormat="1" x14ac:dyDescent="0.25">
      <c r="A68" s="8">
        <f>client_info!A71</f>
        <v>0</v>
      </c>
      <c r="B68">
        <f>client_info!B71</f>
        <v>0</v>
      </c>
      <c r="C68" t="e">
        <f>VLOOKUP(B68,fee_schedule_names!A$5:B$23,2,FALSE)</f>
        <v>#N/A</v>
      </c>
      <c r="D68" s="19">
        <f>client_info!C71</f>
        <v>0</v>
      </c>
      <c r="E68" s="19">
        <f>client_info!D71</f>
        <v>0</v>
      </c>
      <c r="F68" s="3">
        <f>client_info!E71</f>
        <v>0</v>
      </c>
      <c r="G68" s="3" t="e">
        <f t="shared" si="11"/>
        <v>#REF!</v>
      </c>
      <c r="H68" s="3"/>
      <c r="I68">
        <f t="shared" si="12"/>
        <v>0</v>
      </c>
      <c r="J68" s="54">
        <f t="shared" si="13"/>
        <v>0</v>
      </c>
      <c r="K68" s="54">
        <f t="shared" si="14"/>
        <v>0</v>
      </c>
      <c r="L68" s="54">
        <f t="shared" si="15"/>
        <v>0</v>
      </c>
      <c r="M68" s="54">
        <f t="shared" si="16"/>
        <v>0</v>
      </c>
      <c r="N68" s="54">
        <f t="shared" si="17"/>
        <v>0</v>
      </c>
      <c r="O68" s="54">
        <f t="shared" si="18"/>
        <v>0</v>
      </c>
      <c r="P68" s="54">
        <f t="shared" si="19"/>
        <v>0</v>
      </c>
      <c r="Q68" s="54">
        <f t="shared" si="20"/>
        <v>0</v>
      </c>
      <c r="R68" s="54"/>
      <c r="S68" s="54"/>
      <c r="T68" s="55"/>
      <c r="U68" s="55"/>
      <c r="V68" s="55"/>
      <c r="W68" s="55"/>
      <c r="X68" s="55"/>
      <c r="Y68" s="55"/>
      <c r="Z68" s="55"/>
      <c r="AA68" s="55"/>
      <c r="AB68" s="55"/>
    </row>
    <row r="69" spans="1:28" x14ac:dyDescent="0.25">
      <c r="A69" s="8">
        <f>client_info!A72</f>
        <v>0</v>
      </c>
      <c r="B69">
        <f>client_info!B72</f>
        <v>0</v>
      </c>
      <c r="C69" t="e">
        <f>VLOOKUP(B69,fee_schedule_names!A$5:B$23,2,FALSE)</f>
        <v>#N/A</v>
      </c>
      <c r="D69" s="19">
        <f>client_info!C72</f>
        <v>0</v>
      </c>
      <c r="E69" s="19">
        <f>client_info!D72</f>
        <v>0</v>
      </c>
      <c r="F69" s="3">
        <f>client_info!E72</f>
        <v>0</v>
      </c>
      <c r="G69" s="3" t="e">
        <f t="shared" si="11"/>
        <v>#REF!</v>
      </c>
      <c r="H69" s="3"/>
      <c r="I69">
        <f t="shared" si="12"/>
        <v>0</v>
      </c>
      <c r="J69" s="54">
        <f t="shared" si="13"/>
        <v>0</v>
      </c>
      <c r="K69" s="54">
        <f t="shared" si="14"/>
        <v>0</v>
      </c>
      <c r="L69" s="54">
        <f t="shared" si="15"/>
        <v>0</v>
      </c>
      <c r="M69" s="54">
        <f t="shared" si="16"/>
        <v>0</v>
      </c>
      <c r="N69" s="54">
        <f t="shared" si="17"/>
        <v>0</v>
      </c>
      <c r="O69" s="54">
        <f t="shared" si="18"/>
        <v>0</v>
      </c>
      <c r="P69" s="54">
        <f t="shared" si="19"/>
        <v>0</v>
      </c>
      <c r="Q69" s="54">
        <f t="shared" si="20"/>
        <v>0</v>
      </c>
      <c r="R69" s="54"/>
      <c r="S69" s="54"/>
      <c r="T69" s="55"/>
      <c r="U69" s="55"/>
      <c r="V69" s="55"/>
      <c r="W69" s="55"/>
      <c r="X69" s="55"/>
      <c r="Y69" s="55"/>
      <c r="Z69" s="55"/>
      <c r="AA69" s="55"/>
      <c r="AB69" s="55"/>
    </row>
    <row r="70" spans="1:28" x14ac:dyDescent="0.25">
      <c r="A70" s="8">
        <f>client_info!A73</f>
        <v>0</v>
      </c>
      <c r="B70">
        <f>client_info!B73</f>
        <v>0</v>
      </c>
      <c r="C70" t="e">
        <f>VLOOKUP(B70,fee_schedule_names!A$5:B$23,2,FALSE)</f>
        <v>#N/A</v>
      </c>
      <c r="D70" s="19">
        <f>client_info!C73</f>
        <v>0</v>
      </c>
      <c r="E70" s="19">
        <f>client_info!D73</f>
        <v>0</v>
      </c>
      <c r="F70" s="3">
        <f>client_info!E73</f>
        <v>0</v>
      </c>
      <c r="G70" s="3" t="e">
        <f t="shared" si="11"/>
        <v>#REF!</v>
      </c>
      <c r="H70" s="3"/>
      <c r="I70">
        <f t="shared" si="12"/>
        <v>0</v>
      </c>
      <c r="J70" s="54">
        <f t="shared" si="13"/>
        <v>0</v>
      </c>
      <c r="K70" s="54">
        <f t="shared" si="14"/>
        <v>0</v>
      </c>
      <c r="L70" s="54">
        <f t="shared" si="15"/>
        <v>0</v>
      </c>
      <c r="M70" s="54">
        <f t="shared" si="16"/>
        <v>0</v>
      </c>
      <c r="N70" s="54">
        <f t="shared" si="17"/>
        <v>0</v>
      </c>
      <c r="O70" s="54">
        <f t="shared" si="18"/>
        <v>0</v>
      </c>
      <c r="P70" s="54">
        <f t="shared" si="19"/>
        <v>0</v>
      </c>
      <c r="Q70" s="54">
        <f t="shared" si="20"/>
        <v>0</v>
      </c>
      <c r="R70" s="54"/>
      <c r="S70" s="54"/>
      <c r="T70" s="55"/>
      <c r="U70" s="55"/>
      <c r="V70" s="55"/>
      <c r="W70" s="55"/>
      <c r="X70" s="55"/>
      <c r="Y70" s="55"/>
      <c r="Z70" s="55"/>
      <c r="AA70" s="55"/>
      <c r="AB70" s="55"/>
    </row>
    <row r="71" spans="1:28" s="8" customFormat="1" x14ac:dyDescent="0.25">
      <c r="A71" s="8">
        <f>client_info!A74</f>
        <v>0</v>
      </c>
      <c r="B71">
        <f>client_info!B74</f>
        <v>0</v>
      </c>
      <c r="C71" t="e">
        <f>VLOOKUP(B71,fee_schedule_names!A$5:B$23,2,FALSE)</f>
        <v>#N/A</v>
      </c>
      <c r="D71" s="19">
        <f>client_info!C74</f>
        <v>0</v>
      </c>
      <c r="E71" s="19">
        <f>client_info!D74</f>
        <v>0</v>
      </c>
      <c r="F71" s="3">
        <f>client_info!E74</f>
        <v>0</v>
      </c>
      <c r="G71" s="3" t="e">
        <f t="shared" ref="G71:G101" si="21">MAX(D71,VLOOKUP(A71,I71:Q71,C71,FALSE))</f>
        <v>#REF!</v>
      </c>
      <c r="H71" s="3"/>
      <c r="I71">
        <f t="shared" si="12"/>
        <v>0</v>
      </c>
      <c r="J71" s="54">
        <f t="shared" si="13"/>
        <v>0</v>
      </c>
      <c r="K71" s="54">
        <f t="shared" si="14"/>
        <v>0</v>
      </c>
      <c r="L71" s="54">
        <f t="shared" si="15"/>
        <v>0</v>
      </c>
      <c r="M71" s="54">
        <f t="shared" si="16"/>
        <v>0</v>
      </c>
      <c r="N71" s="54">
        <f t="shared" si="17"/>
        <v>0</v>
      </c>
      <c r="O71" s="54">
        <f t="shared" si="18"/>
        <v>0</v>
      </c>
      <c r="P71" s="54">
        <f t="shared" si="19"/>
        <v>0</v>
      </c>
      <c r="Q71" s="54">
        <f t="shared" si="20"/>
        <v>0</v>
      </c>
      <c r="R71" s="54"/>
      <c r="S71" s="54"/>
      <c r="T71" s="55"/>
      <c r="U71" s="55"/>
      <c r="V71" s="55"/>
      <c r="W71" s="55"/>
      <c r="X71" s="55"/>
      <c r="Y71" s="55"/>
      <c r="Z71" s="55"/>
      <c r="AA71" s="55"/>
      <c r="AB71" s="55"/>
    </row>
    <row r="72" spans="1:28" x14ac:dyDescent="0.25">
      <c r="A72" s="8">
        <f>client_info!A75</f>
        <v>0</v>
      </c>
      <c r="B72">
        <f>client_info!B75</f>
        <v>0</v>
      </c>
      <c r="C72" t="e">
        <f>VLOOKUP(B72,fee_schedule_names!A$5:B$23,2,FALSE)</f>
        <v>#N/A</v>
      </c>
      <c r="D72" s="19">
        <f>client_info!C75</f>
        <v>0</v>
      </c>
      <c r="E72" s="19">
        <f>client_info!D75</f>
        <v>0</v>
      </c>
      <c r="F72" s="3">
        <f>client_info!E75</f>
        <v>0</v>
      </c>
      <c r="G72" s="3" t="e">
        <f t="shared" si="21"/>
        <v>#REF!</v>
      </c>
      <c r="H72" s="3"/>
      <c r="I72">
        <f t="shared" si="12"/>
        <v>0</v>
      </c>
      <c r="J72" s="54">
        <f t="shared" si="13"/>
        <v>0</v>
      </c>
      <c r="K72" s="54">
        <f t="shared" si="14"/>
        <v>0</v>
      </c>
      <c r="L72" s="54">
        <f t="shared" si="15"/>
        <v>0</v>
      </c>
      <c r="M72" s="54">
        <f t="shared" si="16"/>
        <v>0</v>
      </c>
      <c r="N72" s="54">
        <f t="shared" si="17"/>
        <v>0</v>
      </c>
      <c r="O72" s="54">
        <f t="shared" si="18"/>
        <v>0</v>
      </c>
      <c r="P72" s="54">
        <f t="shared" si="19"/>
        <v>0</v>
      </c>
      <c r="Q72" s="54">
        <f t="shared" si="20"/>
        <v>0</v>
      </c>
      <c r="R72" s="54"/>
      <c r="S72" s="54"/>
      <c r="T72" s="55"/>
      <c r="U72" s="55"/>
      <c r="V72" s="55"/>
      <c r="W72" s="55"/>
      <c r="X72" s="55"/>
      <c r="Y72" s="55"/>
      <c r="Z72" s="55"/>
      <c r="AA72" s="55"/>
      <c r="AB72" s="55"/>
    </row>
    <row r="73" spans="1:28" s="8" customFormat="1" x14ac:dyDescent="0.25">
      <c r="A73" s="8">
        <f>client_info!A76</f>
        <v>0</v>
      </c>
      <c r="B73">
        <f>client_info!B76</f>
        <v>0</v>
      </c>
      <c r="C73" t="e">
        <f>VLOOKUP(B73,fee_schedule_names!A$5:B$23,2,FALSE)</f>
        <v>#N/A</v>
      </c>
      <c r="D73" s="19">
        <f>client_info!C76</f>
        <v>0</v>
      </c>
      <c r="E73" s="19">
        <f>client_info!D76</f>
        <v>0</v>
      </c>
      <c r="F73" s="3">
        <f>client_info!E76</f>
        <v>0</v>
      </c>
      <c r="G73" s="3" t="e">
        <f t="shared" si="21"/>
        <v>#REF!</v>
      </c>
      <c r="H73" s="3"/>
      <c r="I73">
        <f t="shared" si="12"/>
        <v>0</v>
      </c>
      <c r="J73" s="54">
        <f t="shared" si="13"/>
        <v>0</v>
      </c>
      <c r="K73" s="54">
        <f t="shared" si="14"/>
        <v>0</v>
      </c>
      <c r="L73" s="54">
        <f t="shared" si="15"/>
        <v>0</v>
      </c>
      <c r="M73" s="54">
        <f t="shared" si="16"/>
        <v>0</v>
      </c>
      <c r="N73" s="54">
        <f t="shared" si="17"/>
        <v>0</v>
      </c>
      <c r="O73" s="54">
        <f t="shared" si="18"/>
        <v>0</v>
      </c>
      <c r="P73" s="54">
        <f t="shared" si="19"/>
        <v>0</v>
      </c>
      <c r="Q73" s="54">
        <f t="shared" si="20"/>
        <v>0</v>
      </c>
      <c r="R73" s="54"/>
      <c r="S73" s="54"/>
      <c r="T73" s="55"/>
      <c r="U73" s="55"/>
      <c r="V73" s="55"/>
      <c r="W73" s="55"/>
      <c r="X73" s="55"/>
      <c r="Y73" s="55"/>
      <c r="Z73" s="55"/>
      <c r="AA73" s="55"/>
      <c r="AB73" s="55"/>
    </row>
    <row r="74" spans="1:28" x14ac:dyDescent="0.25">
      <c r="A74" s="8">
        <f>client_info!A77</f>
        <v>0</v>
      </c>
      <c r="B74">
        <f>client_info!B77</f>
        <v>0</v>
      </c>
      <c r="C74" t="e">
        <f>VLOOKUP(B74,fee_schedule_names!A$5:B$23,2,FALSE)</f>
        <v>#N/A</v>
      </c>
      <c r="D74" s="19">
        <f>client_info!C77</f>
        <v>0</v>
      </c>
      <c r="E74" s="19">
        <f>client_info!D77</f>
        <v>0</v>
      </c>
      <c r="F74" s="3">
        <f>client_info!E77</f>
        <v>0</v>
      </c>
      <c r="G74" s="3" t="e">
        <f t="shared" si="21"/>
        <v>#REF!</v>
      </c>
      <c r="H74" s="3"/>
      <c r="I74">
        <f t="shared" si="12"/>
        <v>0</v>
      </c>
      <c r="J74" s="54">
        <f t="shared" si="13"/>
        <v>0</v>
      </c>
      <c r="K74" s="54">
        <f t="shared" si="14"/>
        <v>0</v>
      </c>
      <c r="L74" s="54">
        <f t="shared" si="15"/>
        <v>0</v>
      </c>
      <c r="M74" s="54">
        <f t="shared" si="16"/>
        <v>0</v>
      </c>
      <c r="N74" s="54">
        <f t="shared" si="17"/>
        <v>0</v>
      </c>
      <c r="O74" s="54">
        <f t="shared" si="18"/>
        <v>0</v>
      </c>
      <c r="P74" s="54">
        <f t="shared" si="19"/>
        <v>0</v>
      </c>
      <c r="Q74" s="54">
        <f t="shared" si="20"/>
        <v>0</v>
      </c>
      <c r="R74" s="54"/>
      <c r="S74" s="54"/>
      <c r="T74" s="55"/>
      <c r="U74" s="55"/>
      <c r="V74" s="55"/>
      <c r="W74" s="55"/>
      <c r="X74" s="55"/>
      <c r="Y74" s="55"/>
      <c r="Z74" s="55"/>
      <c r="AA74" s="55"/>
      <c r="AB74" s="55"/>
    </row>
    <row r="75" spans="1:28" s="8" customFormat="1" x14ac:dyDescent="0.25">
      <c r="A75" s="8">
        <f>client_info!A78</f>
        <v>0</v>
      </c>
      <c r="B75">
        <f>client_info!B78</f>
        <v>0</v>
      </c>
      <c r="C75" t="e">
        <f>VLOOKUP(B75,fee_schedule_names!A$5:B$23,2,FALSE)</f>
        <v>#N/A</v>
      </c>
      <c r="D75" s="19">
        <f>client_info!C78</f>
        <v>0</v>
      </c>
      <c r="E75" s="19">
        <f>client_info!D78</f>
        <v>0</v>
      </c>
      <c r="F75" s="3">
        <f>client_info!E78</f>
        <v>0</v>
      </c>
      <c r="G75" s="3" t="e">
        <f t="shared" si="21"/>
        <v>#REF!</v>
      </c>
      <c r="H75" s="3"/>
      <c r="I75">
        <f t="shared" si="12"/>
        <v>0</v>
      </c>
      <c r="J75" s="54">
        <f t="shared" si="13"/>
        <v>0</v>
      </c>
      <c r="K75" s="54">
        <f t="shared" si="14"/>
        <v>0</v>
      </c>
      <c r="L75" s="54">
        <f t="shared" si="15"/>
        <v>0</v>
      </c>
      <c r="M75" s="54">
        <f t="shared" si="16"/>
        <v>0</v>
      </c>
      <c r="N75" s="54">
        <f t="shared" si="17"/>
        <v>0</v>
      </c>
      <c r="O75" s="54">
        <f t="shared" si="18"/>
        <v>0</v>
      </c>
      <c r="P75" s="54">
        <f t="shared" si="19"/>
        <v>0</v>
      </c>
      <c r="Q75" s="54">
        <f t="shared" si="20"/>
        <v>0</v>
      </c>
      <c r="R75" s="54"/>
      <c r="S75" s="54"/>
      <c r="T75" s="55"/>
      <c r="U75" s="55"/>
      <c r="V75" s="55"/>
      <c r="W75" s="55"/>
      <c r="X75" s="55"/>
      <c r="Y75" s="55"/>
      <c r="Z75" s="55"/>
      <c r="AA75" s="55"/>
      <c r="AB75" s="55"/>
    </row>
    <row r="76" spans="1:28" x14ac:dyDescent="0.25">
      <c r="A76" s="8">
        <f>client_info!A79</f>
        <v>0</v>
      </c>
      <c r="B76">
        <f>client_info!B79</f>
        <v>0</v>
      </c>
      <c r="C76" t="e">
        <f>VLOOKUP(B76,fee_schedule_names!A$5:B$23,2,FALSE)</f>
        <v>#N/A</v>
      </c>
      <c r="D76" s="19">
        <f>client_info!C79</f>
        <v>0</v>
      </c>
      <c r="E76" s="19">
        <f>client_info!D79</f>
        <v>0</v>
      </c>
      <c r="F76" s="3">
        <f>client_info!E79</f>
        <v>0</v>
      </c>
      <c r="G76" s="3" t="e">
        <f t="shared" si="21"/>
        <v>#REF!</v>
      </c>
      <c r="H76" s="3"/>
      <c r="I76">
        <f t="shared" si="12"/>
        <v>0</v>
      </c>
      <c r="J76" s="54">
        <f t="shared" si="13"/>
        <v>0</v>
      </c>
      <c r="K76" s="54">
        <f t="shared" si="14"/>
        <v>0</v>
      </c>
      <c r="L76" s="54">
        <f t="shared" si="15"/>
        <v>0</v>
      </c>
      <c r="M76" s="54">
        <f t="shared" si="16"/>
        <v>0</v>
      </c>
      <c r="N76" s="54">
        <f t="shared" si="17"/>
        <v>0</v>
      </c>
      <c r="O76" s="54">
        <f t="shared" si="18"/>
        <v>0</v>
      </c>
      <c r="P76" s="54">
        <f t="shared" si="19"/>
        <v>0</v>
      </c>
      <c r="Q76" s="54">
        <f t="shared" si="20"/>
        <v>0</v>
      </c>
      <c r="R76" s="54"/>
      <c r="S76" s="54"/>
      <c r="T76" s="55"/>
      <c r="U76" s="55"/>
      <c r="V76" s="55"/>
      <c r="W76" s="55"/>
      <c r="X76" s="55"/>
      <c r="Y76" s="55"/>
      <c r="Z76" s="55"/>
      <c r="AA76" s="55"/>
      <c r="AB76" s="55"/>
    </row>
    <row r="77" spans="1:28" s="8" customFormat="1" x14ac:dyDescent="0.25">
      <c r="A77" s="8">
        <f>client_info!A80</f>
        <v>0</v>
      </c>
      <c r="B77">
        <f>client_info!B80</f>
        <v>0</v>
      </c>
      <c r="C77" t="e">
        <f>VLOOKUP(B77,fee_schedule_names!A$5:B$23,2,FALSE)</f>
        <v>#N/A</v>
      </c>
      <c r="D77" s="19">
        <f>client_info!C80</f>
        <v>0</v>
      </c>
      <c r="E77" s="19">
        <f>client_info!D80</f>
        <v>0</v>
      </c>
      <c r="F77" s="3">
        <f>client_info!E80</f>
        <v>0</v>
      </c>
      <c r="G77" s="3" t="e">
        <f t="shared" si="21"/>
        <v>#REF!</v>
      </c>
      <c r="H77" s="3"/>
      <c r="I77">
        <f t="shared" si="12"/>
        <v>0</v>
      </c>
      <c r="J77" s="54">
        <f t="shared" si="13"/>
        <v>0</v>
      </c>
      <c r="K77" s="54">
        <f t="shared" si="14"/>
        <v>0</v>
      </c>
      <c r="L77" s="54">
        <f t="shared" si="15"/>
        <v>0</v>
      </c>
      <c r="M77" s="54">
        <f t="shared" si="16"/>
        <v>0</v>
      </c>
      <c r="N77" s="54">
        <f t="shared" si="17"/>
        <v>0</v>
      </c>
      <c r="O77" s="54">
        <f t="shared" si="18"/>
        <v>0</v>
      </c>
      <c r="P77" s="54">
        <f t="shared" si="19"/>
        <v>0</v>
      </c>
      <c r="Q77" s="54">
        <f t="shared" si="20"/>
        <v>0</v>
      </c>
      <c r="R77" s="54"/>
      <c r="S77" s="54"/>
      <c r="T77" s="55"/>
      <c r="U77" s="55"/>
      <c r="V77" s="55"/>
      <c r="W77" s="55"/>
      <c r="X77" s="55"/>
      <c r="Y77" s="55"/>
      <c r="Z77" s="55"/>
      <c r="AA77" s="55"/>
      <c r="AB77" s="55"/>
    </row>
    <row r="78" spans="1:28" s="8" customFormat="1" x14ac:dyDescent="0.25">
      <c r="A78" s="8">
        <f>client_info!A81</f>
        <v>0</v>
      </c>
      <c r="B78">
        <f>client_info!B81</f>
        <v>0</v>
      </c>
      <c r="C78" t="e">
        <f>VLOOKUP(B78,fee_schedule_names!A$5:B$23,2,FALSE)</f>
        <v>#N/A</v>
      </c>
      <c r="D78" s="19">
        <f>client_info!C81</f>
        <v>0</v>
      </c>
      <c r="E78" s="19">
        <f>client_info!D81</f>
        <v>0</v>
      </c>
      <c r="F78" s="3">
        <f>client_info!E81</f>
        <v>0</v>
      </c>
      <c r="G78" s="3" t="e">
        <f t="shared" si="21"/>
        <v>#REF!</v>
      </c>
      <c r="H78" s="3"/>
      <c r="I78">
        <f t="shared" si="12"/>
        <v>0</v>
      </c>
      <c r="J78" s="54">
        <f t="shared" si="13"/>
        <v>0</v>
      </c>
      <c r="K78" s="54">
        <f t="shared" si="14"/>
        <v>0</v>
      </c>
      <c r="L78" s="54">
        <f t="shared" si="15"/>
        <v>0</v>
      </c>
      <c r="M78" s="54">
        <f t="shared" si="16"/>
        <v>0</v>
      </c>
      <c r="N78" s="54">
        <f t="shared" si="17"/>
        <v>0</v>
      </c>
      <c r="O78" s="54">
        <f t="shared" si="18"/>
        <v>0</v>
      </c>
      <c r="P78" s="54">
        <f t="shared" si="19"/>
        <v>0</v>
      </c>
      <c r="Q78" s="54">
        <f t="shared" si="20"/>
        <v>0</v>
      </c>
      <c r="R78" s="54"/>
      <c r="S78" s="54"/>
      <c r="T78" s="55"/>
      <c r="U78" s="55"/>
      <c r="V78" s="55"/>
      <c r="W78" s="55"/>
      <c r="X78" s="55"/>
      <c r="Y78" s="55"/>
      <c r="Z78" s="55"/>
      <c r="AA78" s="55"/>
      <c r="AB78" s="55"/>
    </row>
    <row r="79" spans="1:28" s="8" customFormat="1" x14ac:dyDescent="0.25">
      <c r="A79" s="8">
        <f>client_info!A82</f>
        <v>0</v>
      </c>
      <c r="B79">
        <f>client_info!B82</f>
        <v>0</v>
      </c>
      <c r="C79" t="e">
        <f>VLOOKUP(B79,fee_schedule_names!A$5:B$23,2,FALSE)</f>
        <v>#N/A</v>
      </c>
      <c r="D79" s="19">
        <f>client_info!C82</f>
        <v>0</v>
      </c>
      <c r="E79" s="19">
        <f>client_info!D82</f>
        <v>0</v>
      </c>
      <c r="F79" s="3">
        <f>client_info!E82</f>
        <v>0</v>
      </c>
      <c r="G79" s="3" t="e">
        <f t="shared" si="21"/>
        <v>#REF!</v>
      </c>
      <c r="H79" s="3"/>
      <c r="I79">
        <f t="shared" si="12"/>
        <v>0</v>
      </c>
      <c r="J79" s="54">
        <f t="shared" si="13"/>
        <v>0</v>
      </c>
      <c r="K79" s="54">
        <f t="shared" si="14"/>
        <v>0</v>
      </c>
      <c r="L79" s="54">
        <f t="shared" si="15"/>
        <v>0</v>
      </c>
      <c r="M79" s="54">
        <f t="shared" si="16"/>
        <v>0</v>
      </c>
      <c r="N79" s="54">
        <f t="shared" si="17"/>
        <v>0</v>
      </c>
      <c r="O79" s="54">
        <f t="shared" si="18"/>
        <v>0</v>
      </c>
      <c r="P79" s="54">
        <f t="shared" si="19"/>
        <v>0</v>
      </c>
      <c r="Q79" s="54">
        <f t="shared" si="20"/>
        <v>0</v>
      </c>
      <c r="R79" s="54"/>
      <c r="S79" s="54"/>
      <c r="T79" s="55"/>
      <c r="U79" s="55"/>
      <c r="V79" s="55"/>
      <c r="W79" s="55"/>
      <c r="X79" s="55"/>
      <c r="Y79" s="55"/>
      <c r="Z79" s="55"/>
      <c r="AA79" s="55"/>
      <c r="AB79" s="55"/>
    </row>
    <row r="80" spans="1:28" x14ac:dyDescent="0.25">
      <c r="A80" s="8">
        <f>client_info!A83</f>
        <v>0</v>
      </c>
      <c r="B80">
        <f>client_info!B83</f>
        <v>0</v>
      </c>
      <c r="C80" t="e">
        <f>VLOOKUP(B80,fee_schedule_names!A$5:B$23,2,FALSE)</f>
        <v>#N/A</v>
      </c>
      <c r="D80" s="19">
        <f>client_info!C83</f>
        <v>0</v>
      </c>
      <c r="E80" s="19">
        <f>client_info!D83</f>
        <v>0</v>
      </c>
      <c r="F80" s="3">
        <f>client_info!E83</f>
        <v>0</v>
      </c>
      <c r="G80" s="3" t="e">
        <f t="shared" si="21"/>
        <v>#REF!</v>
      </c>
      <c r="H80" s="3"/>
      <c r="I80">
        <f t="shared" si="12"/>
        <v>0</v>
      </c>
      <c r="J80" s="54">
        <f t="shared" si="13"/>
        <v>0</v>
      </c>
      <c r="K80" s="54">
        <f t="shared" si="14"/>
        <v>0</v>
      </c>
      <c r="L80" s="54">
        <f t="shared" si="15"/>
        <v>0</v>
      </c>
      <c r="M80" s="54">
        <f t="shared" si="16"/>
        <v>0</v>
      </c>
      <c r="N80" s="54">
        <f t="shared" si="17"/>
        <v>0</v>
      </c>
      <c r="O80" s="54">
        <f t="shared" si="18"/>
        <v>0</v>
      </c>
      <c r="P80" s="54">
        <f t="shared" si="19"/>
        <v>0</v>
      </c>
      <c r="Q80" s="54">
        <f t="shared" si="20"/>
        <v>0</v>
      </c>
      <c r="R80" s="54"/>
      <c r="S80" s="54"/>
      <c r="T80" s="55"/>
      <c r="U80" s="55"/>
      <c r="V80" s="55"/>
      <c r="W80" s="55"/>
      <c r="X80" s="55"/>
      <c r="Y80" s="55"/>
      <c r="Z80" s="55"/>
      <c r="AA80" s="55"/>
      <c r="AB80" s="55"/>
    </row>
    <row r="81" spans="1:28" x14ac:dyDescent="0.25">
      <c r="A81" s="8">
        <f>client_info!A84</f>
        <v>0</v>
      </c>
      <c r="B81">
        <f>client_info!B84</f>
        <v>0</v>
      </c>
      <c r="C81" t="e">
        <f>VLOOKUP(B81,fee_schedule_names!A$5:B$23,2,FALSE)</f>
        <v>#N/A</v>
      </c>
      <c r="D81" s="19">
        <f>client_info!C84</f>
        <v>0</v>
      </c>
      <c r="E81" s="19">
        <f>client_info!D84</f>
        <v>0</v>
      </c>
      <c r="F81" s="3">
        <f>client_info!E84</f>
        <v>0</v>
      </c>
      <c r="G81" s="3" t="e">
        <f t="shared" si="21"/>
        <v>#REF!</v>
      </c>
      <c r="H81" s="3"/>
      <c r="I81">
        <f t="shared" si="12"/>
        <v>0</v>
      </c>
      <c r="J81" s="54">
        <f t="shared" si="13"/>
        <v>0</v>
      </c>
      <c r="K81" s="54">
        <f t="shared" si="14"/>
        <v>0</v>
      </c>
      <c r="L81" s="54">
        <f t="shared" si="15"/>
        <v>0</v>
      </c>
      <c r="M81" s="54">
        <f t="shared" si="16"/>
        <v>0</v>
      </c>
      <c r="N81" s="54">
        <f t="shared" si="17"/>
        <v>0</v>
      </c>
      <c r="O81" s="54">
        <f t="shared" si="18"/>
        <v>0</v>
      </c>
      <c r="P81" s="54">
        <f t="shared" si="19"/>
        <v>0</v>
      </c>
      <c r="Q81" s="54">
        <f t="shared" si="20"/>
        <v>0</v>
      </c>
      <c r="R81" s="54"/>
      <c r="S81" s="55"/>
      <c r="T81" s="55"/>
      <c r="U81" s="55"/>
      <c r="V81" s="55"/>
      <c r="W81" s="55"/>
      <c r="X81" s="55"/>
      <c r="Y81" s="55"/>
      <c r="Z81" s="55"/>
      <c r="AA81" s="55"/>
      <c r="AB81" s="55"/>
    </row>
    <row r="82" spans="1:28" x14ac:dyDescent="0.25">
      <c r="A82" s="8">
        <f>client_info!A85</f>
        <v>0</v>
      </c>
      <c r="B82">
        <f>client_info!B85</f>
        <v>0</v>
      </c>
      <c r="C82" t="e">
        <f>VLOOKUP(B82,fee_schedule_names!A$5:B$23,2,FALSE)</f>
        <v>#N/A</v>
      </c>
      <c r="D82" s="19">
        <f>client_info!C85</f>
        <v>0</v>
      </c>
      <c r="E82" s="19">
        <f>client_info!D85</f>
        <v>0</v>
      </c>
      <c r="F82" s="3">
        <f>client_info!E85</f>
        <v>0</v>
      </c>
      <c r="G82" s="3" t="e">
        <f t="shared" si="21"/>
        <v>#REF!</v>
      </c>
      <c r="H82" s="3"/>
      <c r="I82">
        <f t="shared" si="12"/>
        <v>0</v>
      </c>
      <c r="J82" s="54">
        <f t="shared" si="13"/>
        <v>0</v>
      </c>
      <c r="K82" s="54">
        <f t="shared" si="14"/>
        <v>0</v>
      </c>
      <c r="L82" s="54">
        <f t="shared" si="15"/>
        <v>0</v>
      </c>
      <c r="M82" s="54">
        <f t="shared" si="16"/>
        <v>0</v>
      </c>
      <c r="N82" s="54">
        <f t="shared" si="17"/>
        <v>0</v>
      </c>
      <c r="O82" s="54">
        <f t="shared" si="18"/>
        <v>0</v>
      </c>
      <c r="P82" s="54">
        <f t="shared" si="19"/>
        <v>0</v>
      </c>
      <c r="Q82" s="54">
        <f t="shared" si="20"/>
        <v>0</v>
      </c>
      <c r="R82" s="54"/>
      <c r="S82" s="55"/>
      <c r="T82" s="55"/>
      <c r="U82" s="55"/>
      <c r="V82" s="55"/>
      <c r="W82" s="55"/>
      <c r="X82" s="55"/>
      <c r="Y82" s="55"/>
      <c r="Z82" s="55"/>
      <c r="AA82" s="55"/>
      <c r="AB82" s="55"/>
    </row>
    <row r="83" spans="1:28" x14ac:dyDescent="0.25">
      <c r="A83" s="8">
        <f>client_info!A86</f>
        <v>0</v>
      </c>
      <c r="B83">
        <f>client_info!B86</f>
        <v>0</v>
      </c>
      <c r="C83" t="e">
        <f>VLOOKUP(B83,fee_schedule_names!A$5:B$23,2,FALSE)</f>
        <v>#N/A</v>
      </c>
      <c r="D83" s="19">
        <f>client_info!C86</f>
        <v>0</v>
      </c>
      <c r="E83" s="19">
        <f>client_info!D86</f>
        <v>0</v>
      </c>
      <c r="F83" s="3">
        <f>client_info!E86</f>
        <v>0</v>
      </c>
      <c r="G83" s="3" t="e">
        <f t="shared" si="21"/>
        <v>#REF!</v>
      </c>
      <c r="H83" s="3"/>
      <c r="I83">
        <f t="shared" si="12"/>
        <v>0</v>
      </c>
      <c r="J83" s="54">
        <f t="shared" si="13"/>
        <v>0</v>
      </c>
      <c r="K83" s="54">
        <f t="shared" si="14"/>
        <v>0</v>
      </c>
      <c r="L83" s="54">
        <f t="shared" si="15"/>
        <v>0</v>
      </c>
      <c r="M83" s="54">
        <f t="shared" si="16"/>
        <v>0</v>
      </c>
      <c r="N83" s="54">
        <f t="shared" si="17"/>
        <v>0</v>
      </c>
      <c r="O83" s="54">
        <f t="shared" si="18"/>
        <v>0</v>
      </c>
      <c r="P83" s="54">
        <f t="shared" si="19"/>
        <v>0</v>
      </c>
      <c r="Q83" s="54">
        <f t="shared" si="20"/>
        <v>0</v>
      </c>
      <c r="R83" s="54"/>
      <c r="S83" s="55"/>
      <c r="T83" s="55"/>
      <c r="U83" s="55"/>
      <c r="V83" s="55"/>
      <c r="W83" s="55"/>
      <c r="X83" s="55"/>
      <c r="Y83" s="55"/>
      <c r="Z83" s="55"/>
      <c r="AA83" s="55"/>
      <c r="AB83" s="55"/>
    </row>
    <row r="84" spans="1:28" s="8" customFormat="1" x14ac:dyDescent="0.25">
      <c r="A84" s="8">
        <f>client_info!A87</f>
        <v>0</v>
      </c>
      <c r="B84">
        <f>client_info!B87</f>
        <v>0</v>
      </c>
      <c r="C84" t="e">
        <f>VLOOKUP(B84,fee_schedule_names!A$5:B$23,2,FALSE)</f>
        <v>#N/A</v>
      </c>
      <c r="D84" s="19">
        <f>client_info!C87</f>
        <v>0</v>
      </c>
      <c r="E84" s="19">
        <f>client_info!D87</f>
        <v>0</v>
      </c>
      <c r="F84" s="3">
        <f>client_info!E87</f>
        <v>0</v>
      </c>
      <c r="G84" s="3" t="e">
        <f t="shared" si="21"/>
        <v>#REF!</v>
      </c>
      <c r="H84" s="3"/>
      <c r="I84">
        <f t="shared" si="12"/>
        <v>0</v>
      </c>
      <c r="J84" s="54">
        <f t="shared" si="13"/>
        <v>0</v>
      </c>
      <c r="K84" s="54">
        <f t="shared" si="14"/>
        <v>0</v>
      </c>
      <c r="L84" s="54">
        <f t="shared" si="15"/>
        <v>0</v>
      </c>
      <c r="M84" s="54">
        <f t="shared" si="16"/>
        <v>0</v>
      </c>
      <c r="N84" s="54">
        <f t="shared" si="17"/>
        <v>0</v>
      </c>
      <c r="O84" s="54">
        <f t="shared" si="18"/>
        <v>0</v>
      </c>
      <c r="P84" s="54">
        <f t="shared" si="19"/>
        <v>0</v>
      </c>
      <c r="Q84" s="54">
        <f t="shared" si="20"/>
        <v>0</v>
      </c>
      <c r="R84" s="54"/>
      <c r="S84" s="55"/>
      <c r="T84" s="55"/>
      <c r="U84" s="55"/>
      <c r="V84" s="55"/>
      <c r="W84" s="55"/>
      <c r="X84" s="55"/>
      <c r="Y84" s="55"/>
      <c r="Z84" s="55"/>
      <c r="AA84" s="55"/>
      <c r="AB84" s="55"/>
    </row>
    <row r="85" spans="1:28" x14ac:dyDescent="0.25">
      <c r="A85" s="8">
        <f>client_info!A88</f>
        <v>0</v>
      </c>
      <c r="B85">
        <f>client_info!B88</f>
        <v>0</v>
      </c>
      <c r="C85" t="e">
        <f>VLOOKUP(B85,fee_schedule_names!A$5:B$23,2,FALSE)</f>
        <v>#N/A</v>
      </c>
      <c r="D85" s="19">
        <f>client_info!C88</f>
        <v>0</v>
      </c>
      <c r="E85" s="19">
        <f>client_info!D88</f>
        <v>0</v>
      </c>
      <c r="F85" s="3">
        <f>client_info!E88</f>
        <v>0</v>
      </c>
      <c r="G85" s="3" t="e">
        <f t="shared" si="21"/>
        <v>#REF!</v>
      </c>
      <c r="H85" s="3"/>
      <c r="I85">
        <f t="shared" si="12"/>
        <v>0</v>
      </c>
      <c r="J85" s="54">
        <f t="shared" si="13"/>
        <v>0</v>
      </c>
      <c r="K85" s="54">
        <f t="shared" si="14"/>
        <v>0</v>
      </c>
      <c r="L85" s="54">
        <f t="shared" si="15"/>
        <v>0</v>
      </c>
      <c r="M85" s="54">
        <f t="shared" si="16"/>
        <v>0</v>
      </c>
      <c r="N85" s="54">
        <f t="shared" si="17"/>
        <v>0</v>
      </c>
      <c r="O85" s="54">
        <f t="shared" si="18"/>
        <v>0</v>
      </c>
      <c r="P85" s="54">
        <f t="shared" si="19"/>
        <v>0</v>
      </c>
      <c r="Q85" s="54">
        <f t="shared" si="20"/>
        <v>0</v>
      </c>
      <c r="R85" s="54"/>
      <c r="S85" s="55"/>
      <c r="T85" s="55"/>
      <c r="U85" s="55"/>
      <c r="V85" s="55"/>
      <c r="W85" s="55"/>
      <c r="X85" s="55"/>
      <c r="Y85" s="55"/>
      <c r="Z85" s="55"/>
      <c r="AA85" s="55"/>
      <c r="AB85" s="55"/>
    </row>
    <row r="86" spans="1:28" x14ac:dyDescent="0.25">
      <c r="A86" s="8">
        <f>client_info!A89</f>
        <v>0</v>
      </c>
      <c r="B86">
        <f>client_info!B89</f>
        <v>0</v>
      </c>
      <c r="C86" t="e">
        <f>VLOOKUP(B86,fee_schedule_names!A$5:B$23,2,FALSE)</f>
        <v>#N/A</v>
      </c>
      <c r="D86" s="19">
        <f>client_info!C89</f>
        <v>0</v>
      </c>
      <c r="E86" s="19">
        <f>client_info!D89</f>
        <v>0</v>
      </c>
      <c r="F86" s="3">
        <f>client_info!E89</f>
        <v>0</v>
      </c>
      <c r="G86" s="3" t="e">
        <f t="shared" si="21"/>
        <v>#REF!</v>
      </c>
      <c r="H86" s="3"/>
      <c r="I86">
        <f t="shared" si="12"/>
        <v>0</v>
      </c>
      <c r="J86" s="54">
        <f t="shared" si="13"/>
        <v>0</v>
      </c>
      <c r="K86" s="54">
        <f t="shared" si="14"/>
        <v>0</v>
      </c>
      <c r="L86" s="54">
        <f t="shared" si="15"/>
        <v>0</v>
      </c>
      <c r="M86" s="54">
        <f t="shared" si="16"/>
        <v>0</v>
      </c>
      <c r="N86" s="54">
        <f t="shared" si="17"/>
        <v>0</v>
      </c>
      <c r="O86" s="54">
        <f t="shared" si="18"/>
        <v>0</v>
      </c>
      <c r="P86" s="54">
        <f t="shared" si="19"/>
        <v>0</v>
      </c>
      <c r="Q86" s="54">
        <f t="shared" si="20"/>
        <v>0</v>
      </c>
      <c r="R86" s="54"/>
      <c r="S86" s="55"/>
      <c r="T86" s="55"/>
      <c r="U86" s="55"/>
      <c r="V86" s="55"/>
      <c r="W86" s="55"/>
      <c r="X86" s="55"/>
      <c r="Y86" s="55"/>
      <c r="Z86" s="55"/>
      <c r="AA86" s="55"/>
      <c r="AB86" s="55"/>
    </row>
    <row r="87" spans="1:28" x14ac:dyDescent="0.25">
      <c r="A87" s="8">
        <f>client_info!A90</f>
        <v>0</v>
      </c>
      <c r="B87">
        <f>client_info!B90</f>
        <v>0</v>
      </c>
      <c r="C87" t="e">
        <f>VLOOKUP(B87,fee_schedule_names!A$5:B$23,2,FALSE)</f>
        <v>#N/A</v>
      </c>
      <c r="D87" s="19">
        <f>client_info!C90</f>
        <v>0</v>
      </c>
      <c r="E87" s="19">
        <f>client_info!D90</f>
        <v>0</v>
      </c>
      <c r="F87" s="3">
        <f>client_info!E90</f>
        <v>0</v>
      </c>
      <c r="G87" s="3" t="e">
        <f t="shared" si="21"/>
        <v>#REF!</v>
      </c>
      <c r="H87" s="3"/>
      <c r="I87">
        <f t="shared" si="12"/>
        <v>0</v>
      </c>
      <c r="J87" s="54">
        <f t="shared" si="13"/>
        <v>0</v>
      </c>
      <c r="K87" s="54">
        <f t="shared" si="14"/>
        <v>0</v>
      </c>
      <c r="L87" s="54">
        <f t="shared" si="15"/>
        <v>0</v>
      </c>
      <c r="M87" s="54">
        <f t="shared" si="16"/>
        <v>0</v>
      </c>
      <c r="N87" s="54">
        <f t="shared" si="17"/>
        <v>0</v>
      </c>
      <c r="O87" s="54">
        <f t="shared" si="18"/>
        <v>0</v>
      </c>
      <c r="P87" s="54">
        <f t="shared" si="19"/>
        <v>0</v>
      </c>
      <c r="Q87" s="54">
        <f t="shared" si="20"/>
        <v>0</v>
      </c>
      <c r="R87" s="54"/>
      <c r="S87" s="55"/>
      <c r="T87" s="55"/>
      <c r="U87" s="55"/>
      <c r="V87" s="55"/>
      <c r="W87" s="55"/>
      <c r="X87" s="55"/>
      <c r="Y87" s="55"/>
      <c r="Z87" s="55"/>
      <c r="AA87" s="55"/>
      <c r="AB87" s="55"/>
    </row>
    <row r="88" spans="1:28" x14ac:dyDescent="0.25">
      <c r="A88" s="8">
        <f>client_info!A91</f>
        <v>0</v>
      </c>
      <c r="B88">
        <f>client_info!B91</f>
        <v>0</v>
      </c>
      <c r="C88" t="e">
        <f>VLOOKUP(B88,fee_schedule_names!A$5:B$23,2,FALSE)</f>
        <v>#N/A</v>
      </c>
      <c r="D88" s="19">
        <f>client_info!C91</f>
        <v>0</v>
      </c>
      <c r="E88" s="19">
        <f>client_info!D91</f>
        <v>0</v>
      </c>
      <c r="F88" s="3">
        <f>client_info!E91</f>
        <v>0</v>
      </c>
      <c r="G88" s="3" t="e">
        <f t="shared" si="21"/>
        <v>#REF!</v>
      </c>
      <c r="H88" s="3"/>
      <c r="I88">
        <f t="shared" si="12"/>
        <v>0</v>
      </c>
      <c r="J88" s="54">
        <f t="shared" si="13"/>
        <v>0</v>
      </c>
      <c r="K88" s="54">
        <f t="shared" si="14"/>
        <v>0</v>
      </c>
      <c r="L88" s="54">
        <f t="shared" si="15"/>
        <v>0</v>
      </c>
      <c r="M88" s="54">
        <f t="shared" si="16"/>
        <v>0</v>
      </c>
      <c r="N88" s="54">
        <f t="shared" si="17"/>
        <v>0</v>
      </c>
      <c r="O88" s="54">
        <f t="shared" si="18"/>
        <v>0</v>
      </c>
      <c r="P88" s="54">
        <f t="shared" si="19"/>
        <v>0</v>
      </c>
      <c r="Q88" s="54">
        <f t="shared" si="20"/>
        <v>0</v>
      </c>
      <c r="R88" s="54"/>
      <c r="S88" s="55"/>
      <c r="T88" s="55"/>
      <c r="U88" s="55"/>
      <c r="V88" s="55"/>
      <c r="W88" s="55"/>
      <c r="X88" s="55"/>
      <c r="Y88" s="55"/>
      <c r="Z88" s="55"/>
      <c r="AA88" s="55"/>
      <c r="AB88" s="55"/>
    </row>
    <row r="89" spans="1:28" s="8" customFormat="1" x14ac:dyDescent="0.25">
      <c r="A89" s="8">
        <f>client_info!A92</f>
        <v>0</v>
      </c>
      <c r="B89">
        <f>client_info!B92</f>
        <v>0</v>
      </c>
      <c r="C89" t="e">
        <f>VLOOKUP(B89,fee_schedule_names!A$5:B$23,2,FALSE)</f>
        <v>#N/A</v>
      </c>
      <c r="D89" s="19">
        <f>client_info!C92</f>
        <v>0</v>
      </c>
      <c r="E89" s="19">
        <f>client_info!D92</f>
        <v>0</v>
      </c>
      <c r="F89" s="3">
        <f>client_info!E92</f>
        <v>0</v>
      </c>
      <c r="G89" s="3" t="e">
        <f t="shared" si="21"/>
        <v>#REF!</v>
      </c>
      <c r="H89" s="3"/>
      <c r="I89">
        <f t="shared" si="12"/>
        <v>0</v>
      </c>
      <c r="J89" s="54">
        <f t="shared" si="13"/>
        <v>0</v>
      </c>
      <c r="K89" s="54">
        <f t="shared" si="14"/>
        <v>0</v>
      </c>
      <c r="L89" s="54">
        <f t="shared" si="15"/>
        <v>0</v>
      </c>
      <c r="M89" s="54">
        <f t="shared" si="16"/>
        <v>0</v>
      </c>
      <c r="N89" s="54">
        <f t="shared" si="17"/>
        <v>0</v>
      </c>
      <c r="O89" s="54">
        <f t="shared" si="18"/>
        <v>0</v>
      </c>
      <c r="P89" s="54">
        <f t="shared" si="19"/>
        <v>0</v>
      </c>
      <c r="Q89" s="54">
        <f t="shared" si="20"/>
        <v>0</v>
      </c>
      <c r="R89" s="54"/>
      <c r="S89" s="55"/>
      <c r="T89" s="55"/>
      <c r="U89" s="55"/>
      <c r="V89" s="55"/>
      <c r="W89" s="55"/>
      <c r="X89" s="55"/>
      <c r="Y89" s="55"/>
      <c r="Z89" s="55"/>
      <c r="AA89" s="55"/>
      <c r="AB89" s="55"/>
    </row>
    <row r="90" spans="1:28" x14ac:dyDescent="0.25">
      <c r="A90" s="8">
        <f>client_info!A93</f>
        <v>0</v>
      </c>
      <c r="B90">
        <f>client_info!B93</f>
        <v>0</v>
      </c>
      <c r="C90" t="e">
        <f>VLOOKUP(B90,fee_schedule_names!A$5:B$23,2,FALSE)</f>
        <v>#N/A</v>
      </c>
      <c r="D90" s="19">
        <f>client_info!C93</f>
        <v>0</v>
      </c>
      <c r="E90" s="19">
        <f>client_info!D93</f>
        <v>0</v>
      </c>
      <c r="F90" s="3">
        <f>client_info!E93</f>
        <v>0</v>
      </c>
      <c r="G90" s="3" t="e">
        <f t="shared" si="21"/>
        <v>#REF!</v>
      </c>
      <c r="H90" s="3"/>
      <c r="I90">
        <f t="shared" si="12"/>
        <v>0</v>
      </c>
      <c r="J90" s="54">
        <f t="shared" si="13"/>
        <v>0</v>
      </c>
      <c r="K90" s="54">
        <f t="shared" si="14"/>
        <v>0</v>
      </c>
      <c r="L90" s="54">
        <f t="shared" si="15"/>
        <v>0</v>
      </c>
      <c r="M90" s="54">
        <f t="shared" si="16"/>
        <v>0</v>
      </c>
      <c r="N90" s="54">
        <f t="shared" si="17"/>
        <v>0</v>
      </c>
      <c r="O90" s="54">
        <f t="shared" si="18"/>
        <v>0</v>
      </c>
      <c r="P90" s="54">
        <f t="shared" si="19"/>
        <v>0</v>
      </c>
      <c r="Q90" s="54">
        <f t="shared" si="20"/>
        <v>0</v>
      </c>
      <c r="R90" s="54"/>
      <c r="S90" s="55"/>
      <c r="T90" s="55"/>
      <c r="U90" s="55"/>
      <c r="V90" s="55"/>
      <c r="W90" s="55"/>
      <c r="X90" s="55"/>
      <c r="Y90" s="55"/>
      <c r="Z90" s="55"/>
      <c r="AA90" s="55"/>
      <c r="AB90" s="55"/>
    </row>
    <row r="91" spans="1:28" ht="15.75" customHeight="1" x14ac:dyDescent="0.25">
      <c r="A91" s="8">
        <f>client_info!A94</f>
        <v>0</v>
      </c>
      <c r="B91">
        <f>client_info!B94</f>
        <v>0</v>
      </c>
      <c r="C91" t="e">
        <f>VLOOKUP(B91,fee_schedule_names!A$5:B$23,2,FALSE)</f>
        <v>#N/A</v>
      </c>
      <c r="D91" s="19">
        <f>client_info!C94</f>
        <v>0</v>
      </c>
      <c r="E91" s="19">
        <f>client_info!D94</f>
        <v>0</v>
      </c>
      <c r="F91" s="3">
        <f>client_info!E94</f>
        <v>0</v>
      </c>
      <c r="G91" s="3" t="e">
        <f t="shared" si="21"/>
        <v>#REF!</v>
      </c>
      <c r="H91" s="3"/>
      <c r="I91">
        <f t="shared" si="12"/>
        <v>0</v>
      </c>
      <c r="J91" s="54">
        <f t="shared" si="13"/>
        <v>0</v>
      </c>
      <c r="K91" s="54">
        <f t="shared" si="14"/>
        <v>0</v>
      </c>
      <c r="L91" s="54">
        <f t="shared" si="15"/>
        <v>0</v>
      </c>
      <c r="M91" s="54">
        <f t="shared" si="16"/>
        <v>0</v>
      </c>
      <c r="N91" s="54">
        <f t="shared" si="17"/>
        <v>0</v>
      </c>
      <c r="O91" s="54">
        <f t="shared" si="18"/>
        <v>0</v>
      </c>
      <c r="P91" s="54">
        <f t="shared" si="19"/>
        <v>0</v>
      </c>
      <c r="Q91" s="54">
        <f t="shared" si="20"/>
        <v>0</v>
      </c>
      <c r="R91" s="54"/>
      <c r="S91" s="55"/>
      <c r="T91" s="55"/>
      <c r="U91" s="55"/>
      <c r="V91" s="55"/>
      <c r="W91" s="55"/>
      <c r="X91" s="55"/>
      <c r="Y91" s="55"/>
      <c r="Z91" s="55"/>
      <c r="AA91" s="55"/>
      <c r="AB91" s="55"/>
    </row>
    <row r="92" spans="1:28" x14ac:dyDescent="0.25">
      <c r="A92" s="8">
        <f>client_info!A95</f>
        <v>0</v>
      </c>
      <c r="B92">
        <f>client_info!B95</f>
        <v>0</v>
      </c>
      <c r="C92" t="e">
        <f>VLOOKUP(B92,fee_schedule_names!A$5:B$23,2,FALSE)</f>
        <v>#N/A</v>
      </c>
      <c r="D92" s="19">
        <f>client_info!C95</f>
        <v>0</v>
      </c>
      <c r="E92" s="19">
        <f>client_info!D95</f>
        <v>0</v>
      </c>
      <c r="F92" s="3">
        <f>client_info!E95</f>
        <v>0</v>
      </c>
      <c r="G92" s="3" t="e">
        <f t="shared" si="21"/>
        <v>#REF!</v>
      </c>
      <c r="H92" s="3"/>
      <c r="I92">
        <f t="shared" si="12"/>
        <v>0</v>
      </c>
      <c r="J92" s="54">
        <f t="shared" si="13"/>
        <v>0</v>
      </c>
      <c r="K92" s="54">
        <f t="shared" si="14"/>
        <v>0</v>
      </c>
      <c r="L92" s="54">
        <f t="shared" si="15"/>
        <v>0</v>
      </c>
      <c r="M92" s="54">
        <f t="shared" si="16"/>
        <v>0</v>
      </c>
      <c r="N92" s="54">
        <f t="shared" si="17"/>
        <v>0</v>
      </c>
      <c r="O92" s="54">
        <f t="shared" si="18"/>
        <v>0</v>
      </c>
      <c r="P92" s="54">
        <f t="shared" si="19"/>
        <v>0</v>
      </c>
      <c r="Q92" s="54">
        <f t="shared" si="20"/>
        <v>0</v>
      </c>
      <c r="R92" s="54"/>
      <c r="S92" s="55"/>
      <c r="T92" s="55"/>
      <c r="U92" s="55"/>
      <c r="V92" s="55"/>
      <c r="W92" s="55"/>
      <c r="X92" s="55"/>
      <c r="Y92" s="55"/>
      <c r="Z92" s="55"/>
      <c r="AA92" s="55"/>
      <c r="AB92" s="55"/>
    </row>
    <row r="93" spans="1:28" x14ac:dyDescent="0.25">
      <c r="A93" s="8">
        <f>client_info!A96</f>
        <v>0</v>
      </c>
      <c r="B93">
        <f>client_info!B96</f>
        <v>0</v>
      </c>
      <c r="C93" t="e">
        <f>VLOOKUP(B93,fee_schedule_names!A$5:B$23,2,FALSE)</f>
        <v>#N/A</v>
      </c>
      <c r="D93" s="19">
        <f>client_info!C96</f>
        <v>0</v>
      </c>
      <c r="E93" s="19">
        <f>client_info!D96</f>
        <v>0</v>
      </c>
      <c r="F93" s="3">
        <f>client_info!E96</f>
        <v>0</v>
      </c>
      <c r="G93" s="3" t="e">
        <f t="shared" si="21"/>
        <v>#REF!</v>
      </c>
      <c r="H93" s="3"/>
      <c r="I93">
        <f t="shared" si="12"/>
        <v>0</v>
      </c>
      <c r="J93" s="54">
        <f t="shared" si="13"/>
        <v>0</v>
      </c>
      <c r="K93" s="54">
        <f t="shared" si="14"/>
        <v>0</v>
      </c>
      <c r="L93" s="54">
        <f t="shared" si="15"/>
        <v>0</v>
      </c>
      <c r="M93" s="54">
        <f t="shared" si="16"/>
        <v>0</v>
      </c>
      <c r="N93" s="54">
        <f t="shared" si="17"/>
        <v>0</v>
      </c>
      <c r="O93" s="54">
        <f t="shared" si="18"/>
        <v>0</v>
      </c>
      <c r="P93" s="54">
        <f t="shared" si="19"/>
        <v>0</v>
      </c>
      <c r="Q93" s="54">
        <f t="shared" si="20"/>
        <v>0</v>
      </c>
      <c r="R93" s="54"/>
      <c r="S93" s="55"/>
      <c r="T93" s="55"/>
      <c r="U93" s="55"/>
      <c r="V93" s="55"/>
      <c r="W93" s="55"/>
      <c r="X93" s="55"/>
      <c r="Y93" s="55"/>
      <c r="Z93" s="55"/>
      <c r="AA93" s="55"/>
      <c r="AB93" s="55"/>
    </row>
    <row r="94" spans="1:28" x14ac:dyDescent="0.25">
      <c r="A94" s="8">
        <f>client_info!A97</f>
        <v>0</v>
      </c>
      <c r="B94">
        <f>client_info!B97</f>
        <v>0</v>
      </c>
      <c r="C94" t="e">
        <f>VLOOKUP(B94,fee_schedule_names!A$5:B$23,2,FALSE)</f>
        <v>#N/A</v>
      </c>
      <c r="D94" s="19">
        <f>client_info!C97</f>
        <v>0</v>
      </c>
      <c r="E94" s="19">
        <f>client_info!D97</f>
        <v>0</v>
      </c>
      <c r="F94" s="3">
        <f>client_info!E97</f>
        <v>0</v>
      </c>
      <c r="G94" s="3" t="e">
        <f t="shared" si="21"/>
        <v>#REF!</v>
      </c>
      <c r="H94" s="3"/>
      <c r="I94">
        <f t="shared" si="12"/>
        <v>0</v>
      </c>
      <c r="J94" s="54">
        <f t="shared" si="13"/>
        <v>0</v>
      </c>
      <c r="K94" s="54">
        <f t="shared" si="14"/>
        <v>0</v>
      </c>
      <c r="L94" s="54">
        <f t="shared" si="15"/>
        <v>0</v>
      </c>
      <c r="M94" s="54">
        <f t="shared" si="16"/>
        <v>0</v>
      </c>
      <c r="N94" s="54">
        <f t="shared" si="17"/>
        <v>0</v>
      </c>
      <c r="O94" s="54">
        <f t="shared" si="18"/>
        <v>0</v>
      </c>
      <c r="P94" s="54">
        <f t="shared" si="19"/>
        <v>0</v>
      </c>
      <c r="Q94" s="54">
        <f t="shared" si="20"/>
        <v>0</v>
      </c>
      <c r="R94" s="54"/>
      <c r="S94" s="55"/>
      <c r="T94" s="55"/>
      <c r="U94" s="55"/>
      <c r="V94" s="55"/>
      <c r="W94" s="55"/>
      <c r="X94" s="55"/>
      <c r="Y94" s="55"/>
      <c r="Z94" s="55"/>
      <c r="AA94" s="55"/>
      <c r="AB94" s="55"/>
    </row>
    <row r="95" spans="1:28" x14ac:dyDescent="0.25">
      <c r="A95" s="8">
        <f>client_info!A98</f>
        <v>0</v>
      </c>
      <c r="B95">
        <f>client_info!B98</f>
        <v>0</v>
      </c>
      <c r="C95" t="e">
        <f>VLOOKUP(B95,fee_schedule_names!A$5:B$23,2,FALSE)</f>
        <v>#N/A</v>
      </c>
      <c r="D95" s="19">
        <f>client_info!C98</f>
        <v>0</v>
      </c>
      <c r="E95" s="19">
        <f>client_info!D98</f>
        <v>0</v>
      </c>
      <c r="F95" s="3">
        <f>client_info!E98</f>
        <v>0</v>
      </c>
      <c r="G95" s="3" t="e">
        <f t="shared" si="21"/>
        <v>#REF!</v>
      </c>
      <c r="H95" s="3"/>
      <c r="I95">
        <f t="shared" si="12"/>
        <v>0</v>
      </c>
      <c r="J95" s="54">
        <f t="shared" si="13"/>
        <v>0</v>
      </c>
      <c r="K95" s="54">
        <f t="shared" si="14"/>
        <v>0</v>
      </c>
      <c r="L95" s="54">
        <f t="shared" si="15"/>
        <v>0</v>
      </c>
      <c r="M95" s="54">
        <f t="shared" si="16"/>
        <v>0</v>
      </c>
      <c r="N95" s="54">
        <f t="shared" si="17"/>
        <v>0</v>
      </c>
      <c r="O95" s="54">
        <f t="shared" si="18"/>
        <v>0</v>
      </c>
      <c r="P95" s="54">
        <f t="shared" si="19"/>
        <v>0</v>
      </c>
      <c r="Q95" s="54">
        <f t="shared" si="20"/>
        <v>0</v>
      </c>
      <c r="R95" s="54"/>
      <c r="S95" s="55"/>
      <c r="T95" s="55"/>
      <c r="U95" s="55"/>
      <c r="V95" s="55"/>
      <c r="W95" s="55"/>
      <c r="X95" s="55"/>
      <c r="Y95" s="55"/>
      <c r="Z95" s="55"/>
      <c r="AA95" s="55"/>
      <c r="AB95" s="55"/>
    </row>
    <row r="96" spans="1:28" x14ac:dyDescent="0.25">
      <c r="A96" s="8">
        <f>client_info!A99</f>
        <v>0</v>
      </c>
      <c r="B96">
        <f>client_info!B99</f>
        <v>0</v>
      </c>
      <c r="C96" t="e">
        <f>VLOOKUP(B96,fee_schedule_names!A$5:B$23,2,FALSE)</f>
        <v>#N/A</v>
      </c>
      <c r="D96" s="19">
        <f>client_info!C99</f>
        <v>0</v>
      </c>
      <c r="E96" s="19">
        <f>client_info!D99</f>
        <v>0</v>
      </c>
      <c r="F96" s="3">
        <f>client_info!E99</f>
        <v>0</v>
      </c>
      <c r="G96" s="3" t="e">
        <f t="shared" si="21"/>
        <v>#REF!</v>
      </c>
      <c r="H96" s="3"/>
      <c r="I96">
        <f t="shared" si="12"/>
        <v>0</v>
      </c>
      <c r="J96" s="54">
        <f t="shared" si="13"/>
        <v>0</v>
      </c>
      <c r="K96" s="54">
        <f t="shared" si="14"/>
        <v>0</v>
      </c>
      <c r="L96" s="54">
        <f t="shared" si="15"/>
        <v>0</v>
      </c>
      <c r="M96" s="54">
        <f t="shared" si="16"/>
        <v>0</v>
      </c>
      <c r="N96" s="54">
        <f t="shared" si="17"/>
        <v>0</v>
      </c>
      <c r="O96" s="54">
        <f t="shared" si="18"/>
        <v>0</v>
      </c>
      <c r="P96" s="54">
        <f t="shared" si="19"/>
        <v>0</v>
      </c>
      <c r="Q96" s="54">
        <f t="shared" si="20"/>
        <v>0</v>
      </c>
      <c r="R96" s="54"/>
      <c r="S96" s="55"/>
      <c r="T96" s="55"/>
      <c r="U96" s="55"/>
      <c r="V96" s="55"/>
      <c r="W96" s="55"/>
      <c r="X96" s="55"/>
      <c r="Y96" s="55"/>
      <c r="Z96" s="55"/>
      <c r="AA96" s="55"/>
      <c r="AB96" s="55"/>
    </row>
    <row r="97" spans="1:28" x14ac:dyDescent="0.25">
      <c r="A97" s="8">
        <f>client_info!A100</f>
        <v>0</v>
      </c>
      <c r="B97">
        <f>client_info!B100</f>
        <v>0</v>
      </c>
      <c r="C97" t="e">
        <f>VLOOKUP(B97,fee_schedule_names!A$5:B$23,2,FALSE)</f>
        <v>#N/A</v>
      </c>
      <c r="D97" s="19">
        <f>client_info!C100</f>
        <v>0</v>
      </c>
      <c r="E97" s="19">
        <f>client_info!D100</f>
        <v>0</v>
      </c>
      <c r="F97" s="3">
        <f>client_info!E100</f>
        <v>0</v>
      </c>
      <c r="G97" s="3" t="e">
        <f t="shared" si="21"/>
        <v>#REF!</v>
      </c>
      <c r="H97" s="3"/>
      <c r="I97">
        <f t="shared" si="12"/>
        <v>0</v>
      </c>
      <c r="J97" s="54">
        <f t="shared" si="13"/>
        <v>0</v>
      </c>
      <c r="K97" s="54">
        <f t="shared" si="14"/>
        <v>0</v>
      </c>
      <c r="L97" s="54">
        <f t="shared" si="15"/>
        <v>0</v>
      </c>
      <c r="M97" s="54">
        <f t="shared" si="16"/>
        <v>0</v>
      </c>
      <c r="N97" s="54">
        <f t="shared" si="17"/>
        <v>0</v>
      </c>
      <c r="O97" s="54">
        <f t="shared" si="18"/>
        <v>0</v>
      </c>
      <c r="P97" s="54">
        <f t="shared" si="19"/>
        <v>0</v>
      </c>
      <c r="Q97" s="54">
        <f t="shared" si="20"/>
        <v>0</v>
      </c>
      <c r="R97" s="54"/>
      <c r="S97" s="55"/>
      <c r="T97" s="55"/>
      <c r="U97" s="55"/>
      <c r="V97" s="55"/>
      <c r="W97" s="55"/>
      <c r="X97" s="55"/>
      <c r="Y97" s="55"/>
      <c r="Z97" s="55"/>
      <c r="AA97" s="55"/>
      <c r="AB97" s="55"/>
    </row>
    <row r="98" spans="1:28" s="8" customFormat="1" x14ac:dyDescent="0.25">
      <c r="A98" s="8">
        <f>client_info!A101</f>
        <v>0</v>
      </c>
      <c r="B98">
        <f>client_info!B101</f>
        <v>0</v>
      </c>
      <c r="C98" t="e">
        <f>VLOOKUP(B98,fee_schedule_names!A$5:B$23,2,FALSE)</f>
        <v>#N/A</v>
      </c>
      <c r="D98" s="19">
        <f>client_info!C101</f>
        <v>0</v>
      </c>
      <c r="E98" s="19">
        <f>client_info!D101</f>
        <v>0</v>
      </c>
      <c r="F98" s="3">
        <f>client_info!E101</f>
        <v>0</v>
      </c>
      <c r="G98" s="3" t="e">
        <f t="shared" si="21"/>
        <v>#REF!</v>
      </c>
      <c r="H98" s="3"/>
      <c r="I98">
        <f t="shared" si="12"/>
        <v>0</v>
      </c>
      <c r="J98" s="54">
        <f t="shared" si="13"/>
        <v>0</v>
      </c>
      <c r="K98" s="54">
        <f t="shared" si="14"/>
        <v>0</v>
      </c>
      <c r="L98" s="54">
        <f t="shared" si="15"/>
        <v>0</v>
      </c>
      <c r="M98" s="54">
        <f t="shared" si="16"/>
        <v>0</v>
      </c>
      <c r="N98" s="54">
        <f t="shared" si="17"/>
        <v>0</v>
      </c>
      <c r="O98" s="54">
        <f t="shared" si="18"/>
        <v>0</v>
      </c>
      <c r="P98" s="54">
        <f t="shared" si="19"/>
        <v>0</v>
      </c>
      <c r="Q98" s="54">
        <f t="shared" si="20"/>
        <v>0</v>
      </c>
      <c r="R98" s="54"/>
      <c r="S98" s="55"/>
      <c r="T98" s="55"/>
      <c r="U98" s="55"/>
      <c r="V98" s="55"/>
      <c r="W98" s="55"/>
      <c r="X98" s="55"/>
      <c r="Y98" s="55"/>
      <c r="Z98" s="55"/>
      <c r="AA98" s="55"/>
      <c r="AB98" s="55"/>
    </row>
    <row r="99" spans="1:28" s="8" customFormat="1" x14ac:dyDescent="0.25">
      <c r="A99" s="8">
        <f>client_info!A102</f>
        <v>0</v>
      </c>
      <c r="B99">
        <f>client_info!B102</f>
        <v>0</v>
      </c>
      <c r="C99" t="e">
        <f>VLOOKUP(B99,fee_schedule_names!A$5:B$23,2,FALSE)</f>
        <v>#N/A</v>
      </c>
      <c r="D99" s="19">
        <f>client_info!C102</f>
        <v>0</v>
      </c>
      <c r="E99" s="19">
        <f>client_info!D102</f>
        <v>0</v>
      </c>
      <c r="F99" s="3">
        <f>client_info!E102</f>
        <v>0</v>
      </c>
      <c r="G99" s="3" t="e">
        <f t="shared" si="21"/>
        <v>#REF!</v>
      </c>
      <c r="H99" s="3"/>
      <c r="I99">
        <f t="shared" si="12"/>
        <v>0</v>
      </c>
      <c r="J99" s="54">
        <f t="shared" si="13"/>
        <v>0</v>
      </c>
      <c r="K99" s="54">
        <f t="shared" si="14"/>
        <v>0</v>
      </c>
      <c r="L99" s="54">
        <f t="shared" si="15"/>
        <v>0</v>
      </c>
      <c r="M99" s="54">
        <f t="shared" si="16"/>
        <v>0</v>
      </c>
      <c r="N99" s="54">
        <f t="shared" si="17"/>
        <v>0</v>
      </c>
      <c r="O99" s="54">
        <f t="shared" si="18"/>
        <v>0</v>
      </c>
      <c r="P99" s="54">
        <f t="shared" si="19"/>
        <v>0</v>
      </c>
      <c r="Q99" s="54">
        <f t="shared" si="20"/>
        <v>0</v>
      </c>
      <c r="R99" s="54"/>
      <c r="S99" s="55"/>
      <c r="T99" s="55"/>
      <c r="U99" s="55"/>
      <c r="V99" s="55"/>
      <c r="W99" s="55"/>
      <c r="X99" s="55"/>
      <c r="Y99" s="55"/>
      <c r="Z99" s="55"/>
      <c r="AA99" s="55"/>
      <c r="AB99" s="55"/>
    </row>
    <row r="100" spans="1:28" s="8" customFormat="1" x14ac:dyDescent="0.25">
      <c r="A100" s="8">
        <f>client_info!A103</f>
        <v>0</v>
      </c>
      <c r="B100">
        <f>client_info!B103</f>
        <v>0</v>
      </c>
      <c r="C100" t="e">
        <f>VLOOKUP(B100,fee_schedule_names!A$5:B$23,2,FALSE)</f>
        <v>#N/A</v>
      </c>
      <c r="D100" s="19">
        <f>client_info!C103</f>
        <v>0</v>
      </c>
      <c r="E100" s="19">
        <f>client_info!D103</f>
        <v>0</v>
      </c>
      <c r="F100" s="3">
        <f>client_info!E103</f>
        <v>0</v>
      </c>
      <c r="G100" s="3" t="e">
        <f t="shared" si="21"/>
        <v>#REF!</v>
      </c>
      <c r="H100" s="3"/>
      <c r="I100">
        <f t="shared" si="12"/>
        <v>0</v>
      </c>
      <c r="J100" s="54">
        <f t="shared" si="13"/>
        <v>0</v>
      </c>
      <c r="K100" s="54">
        <f t="shared" si="14"/>
        <v>0</v>
      </c>
      <c r="L100" s="54">
        <f t="shared" si="15"/>
        <v>0</v>
      </c>
      <c r="M100" s="54">
        <f t="shared" si="16"/>
        <v>0</v>
      </c>
      <c r="N100" s="54">
        <f t="shared" si="17"/>
        <v>0</v>
      </c>
      <c r="O100" s="54">
        <f t="shared" si="18"/>
        <v>0</v>
      </c>
      <c r="P100" s="54">
        <f t="shared" si="19"/>
        <v>0</v>
      </c>
      <c r="Q100" s="54">
        <f t="shared" si="20"/>
        <v>0</v>
      </c>
      <c r="R100" s="54"/>
      <c r="S100" s="55"/>
      <c r="T100" s="55"/>
      <c r="U100" s="55"/>
      <c r="V100" s="55"/>
      <c r="W100" s="55"/>
      <c r="X100" s="55"/>
      <c r="Y100" s="55"/>
      <c r="Z100" s="55"/>
      <c r="AA100" s="55"/>
      <c r="AB100" s="55"/>
    </row>
    <row r="101" spans="1:28" x14ac:dyDescent="0.25">
      <c r="A101" s="8">
        <f>client_info!A104</f>
        <v>0</v>
      </c>
      <c r="B101">
        <f>client_info!B104</f>
        <v>0</v>
      </c>
      <c r="C101" t="e">
        <f>VLOOKUP(B101,fee_schedule_names!A$5:B$23,2,FALSE)</f>
        <v>#N/A</v>
      </c>
      <c r="D101" s="19">
        <f>client_info!C104</f>
        <v>0</v>
      </c>
      <c r="E101" s="19">
        <f>client_info!D104</f>
        <v>0</v>
      </c>
      <c r="F101" s="3">
        <f>client_info!E104</f>
        <v>0</v>
      </c>
      <c r="G101" s="3" t="e">
        <f t="shared" si="21"/>
        <v>#REF!</v>
      </c>
      <c r="H101" s="3"/>
      <c r="I101">
        <f t="shared" si="12"/>
        <v>0</v>
      </c>
      <c r="J101" s="54">
        <f t="shared" si="13"/>
        <v>0</v>
      </c>
      <c r="K101" s="54">
        <f t="shared" si="14"/>
        <v>0</v>
      </c>
      <c r="L101" s="54">
        <f t="shared" si="15"/>
        <v>0</v>
      </c>
      <c r="M101" s="54">
        <f t="shared" si="16"/>
        <v>0</v>
      </c>
      <c r="N101" s="54">
        <f t="shared" si="17"/>
        <v>0</v>
      </c>
      <c r="O101" s="54">
        <f t="shared" si="18"/>
        <v>0</v>
      </c>
      <c r="P101" s="54">
        <f t="shared" si="19"/>
        <v>0</v>
      </c>
      <c r="Q101" s="54">
        <f t="shared" si="20"/>
        <v>0</v>
      </c>
      <c r="R101" s="54"/>
      <c r="S101" s="55"/>
      <c r="T101" s="55"/>
      <c r="U101" s="55"/>
      <c r="V101" s="55"/>
      <c r="W101" s="55"/>
      <c r="X101" s="55"/>
      <c r="Y101" s="55"/>
      <c r="Z101" s="55"/>
      <c r="AA101" s="55"/>
      <c r="AB101" s="55"/>
    </row>
    <row r="102" spans="1:28" x14ac:dyDescent="0.25">
      <c r="A102" s="8"/>
      <c r="F102" s="3"/>
      <c r="G102" s="3"/>
      <c r="H102" s="3"/>
      <c r="J102" s="3"/>
      <c r="K102" s="3"/>
      <c r="L102" s="3"/>
      <c r="M102" s="3"/>
      <c r="N102" s="3"/>
      <c r="O102" s="3"/>
      <c r="P102" s="3"/>
      <c r="Q102" s="3"/>
      <c r="R102" s="3"/>
      <c r="U102" s="8"/>
      <c r="V102" s="8"/>
    </row>
    <row r="103" spans="1:28" x14ac:dyDescent="0.25">
      <c r="A103" s="11"/>
      <c r="D103" s="7"/>
      <c r="E103" s="7"/>
      <c r="F103" s="3"/>
      <c r="G103" s="3"/>
      <c r="H103" s="3"/>
      <c r="J103" s="3"/>
      <c r="K103" s="3"/>
      <c r="L103" s="3"/>
      <c r="M103" s="3"/>
      <c r="N103" s="3"/>
      <c r="O103" s="3"/>
      <c r="P103" s="3"/>
      <c r="Q103" s="3"/>
      <c r="R103" s="3"/>
    </row>
    <row r="104" spans="1:28" s="8" customFormat="1" x14ac:dyDescent="0.25">
      <c r="A104" s="11"/>
      <c r="B104"/>
      <c r="C104"/>
      <c r="D104" s="7"/>
      <c r="E104" s="7"/>
      <c r="F104" s="3"/>
      <c r="G104" s="3"/>
      <c r="H104" s="3"/>
      <c r="I104"/>
      <c r="J104" s="3"/>
      <c r="K104" s="3"/>
      <c r="L104" s="3"/>
      <c r="M104" s="3"/>
      <c r="N104" s="3"/>
      <c r="O104" s="3"/>
      <c r="P104" s="3"/>
      <c r="Q104" s="3"/>
      <c r="R104" s="9"/>
      <c r="U104"/>
      <c r="V104"/>
    </row>
    <row r="105" spans="1:28" s="8" customFormat="1" x14ac:dyDescent="0.25">
      <c r="B105"/>
      <c r="C105"/>
      <c r="D105"/>
      <c r="E105"/>
      <c r="F105" s="3"/>
      <c r="G105" s="3"/>
      <c r="H105" s="3"/>
      <c r="I105"/>
      <c r="J105" s="3"/>
      <c r="K105" s="3"/>
      <c r="L105" s="3"/>
      <c r="M105" s="3"/>
      <c r="N105" s="3"/>
      <c r="O105" s="3"/>
      <c r="P105" s="3"/>
      <c r="Q105" s="3"/>
      <c r="R105" s="9"/>
      <c r="U105"/>
      <c r="V105"/>
    </row>
    <row r="106" spans="1:28" x14ac:dyDescent="0.25">
      <c r="A106" s="8"/>
      <c r="B106" s="8"/>
      <c r="D106" s="8"/>
      <c r="E106" s="8"/>
      <c r="F106" s="3"/>
      <c r="G106" s="3"/>
      <c r="H106" s="3"/>
      <c r="J106" s="3"/>
      <c r="K106" s="3"/>
      <c r="L106" s="3"/>
      <c r="M106" s="3"/>
      <c r="N106" s="3"/>
      <c r="O106" s="3"/>
      <c r="P106" s="3"/>
      <c r="Q106" s="3"/>
      <c r="R106" s="3"/>
      <c r="U106" s="8"/>
      <c r="V106" s="8"/>
    </row>
    <row r="107" spans="1:28" x14ac:dyDescent="0.25">
      <c r="A107" s="12"/>
      <c r="B107" s="8"/>
      <c r="D107" s="8"/>
      <c r="E107" s="8"/>
      <c r="F107" s="3"/>
      <c r="G107" s="3"/>
      <c r="H107" s="3"/>
      <c r="J107" s="3"/>
      <c r="K107" s="3"/>
      <c r="L107" s="3"/>
      <c r="M107" s="3"/>
      <c r="N107" s="3"/>
      <c r="O107" s="3"/>
      <c r="P107" s="3"/>
      <c r="Q107" s="3"/>
      <c r="R107" s="3"/>
      <c r="U107" s="8"/>
      <c r="V107" s="8"/>
    </row>
    <row r="108" spans="1:28" x14ac:dyDescent="0.25">
      <c r="A108" s="12"/>
      <c r="B108" s="8"/>
      <c r="D108" s="8"/>
      <c r="E108" s="8"/>
      <c r="F108" s="3"/>
      <c r="G108" s="3"/>
      <c r="H108" s="3"/>
      <c r="J108" s="3"/>
      <c r="K108" s="3"/>
      <c r="L108" s="3"/>
      <c r="M108" s="3"/>
      <c r="N108" s="3"/>
      <c r="O108" s="3"/>
      <c r="P108" s="3"/>
      <c r="Q108" s="3"/>
      <c r="R108" s="3"/>
    </row>
    <row r="109" spans="1:28" s="8" customFormat="1" x14ac:dyDescent="0.25">
      <c r="A109" s="12"/>
      <c r="C109"/>
      <c r="F109" s="3"/>
      <c r="G109" s="3"/>
      <c r="H109" s="3"/>
      <c r="I109"/>
      <c r="J109" s="3"/>
      <c r="K109" s="3"/>
      <c r="L109" s="3"/>
      <c r="M109" s="3"/>
      <c r="N109" s="3"/>
      <c r="O109" s="3"/>
      <c r="P109" s="3"/>
      <c r="Q109" s="3"/>
      <c r="R109" s="9"/>
      <c r="U109"/>
      <c r="V109"/>
    </row>
    <row r="110" spans="1:28" x14ac:dyDescent="0.25">
      <c r="A110" s="12"/>
      <c r="B110" s="8"/>
      <c r="D110" s="8"/>
      <c r="E110" s="8"/>
      <c r="F110" s="3"/>
      <c r="G110" s="3"/>
      <c r="H110" s="3"/>
      <c r="J110" s="3"/>
      <c r="K110" s="3"/>
      <c r="L110" s="3"/>
      <c r="M110" s="3"/>
      <c r="N110" s="3"/>
      <c r="O110" s="3"/>
      <c r="P110" s="3"/>
      <c r="Q110" s="3"/>
      <c r="R110" s="3"/>
    </row>
    <row r="111" spans="1:28" x14ac:dyDescent="0.25">
      <c r="A111" s="8"/>
      <c r="F111" s="3"/>
      <c r="G111" s="3"/>
      <c r="H111" s="3"/>
      <c r="J111" s="3"/>
      <c r="K111" s="3"/>
      <c r="L111" s="3"/>
      <c r="M111" s="3"/>
      <c r="N111" s="3"/>
      <c r="O111" s="3"/>
      <c r="P111" s="3"/>
      <c r="Q111" s="3"/>
      <c r="R111" s="3"/>
      <c r="U111" s="8"/>
      <c r="V111" s="8"/>
    </row>
    <row r="112" spans="1:28" x14ac:dyDescent="0.25">
      <c r="A112" s="8"/>
      <c r="B112" s="8"/>
      <c r="D112" s="8"/>
      <c r="E112" s="8"/>
      <c r="F112" s="3"/>
      <c r="G112" s="3"/>
      <c r="H112" s="3"/>
      <c r="J112" s="3"/>
      <c r="K112" s="3"/>
      <c r="L112" s="3"/>
      <c r="M112" s="3"/>
      <c r="N112" s="3"/>
      <c r="O112" s="3"/>
      <c r="P112" s="3"/>
      <c r="Q112" s="3"/>
      <c r="R112" s="3"/>
    </row>
    <row r="113" spans="1:22" x14ac:dyDescent="0.25">
      <c r="A113" s="8"/>
      <c r="F113" s="3"/>
      <c r="G113" s="3"/>
      <c r="H113" s="3"/>
      <c r="J113" s="3"/>
      <c r="K113" s="3"/>
      <c r="L113" s="3"/>
      <c r="M113" s="3"/>
      <c r="N113" s="3"/>
      <c r="O113" s="3"/>
      <c r="P113" s="3"/>
      <c r="Q113" s="3"/>
      <c r="R113" s="3"/>
    </row>
    <row r="114" spans="1:22" x14ac:dyDescent="0.25">
      <c r="A114" s="8"/>
      <c r="B114" s="8"/>
      <c r="D114" s="8"/>
      <c r="E114" s="8"/>
      <c r="F114" s="3"/>
      <c r="G114" s="3"/>
      <c r="H114" s="3"/>
      <c r="J114" s="3"/>
      <c r="K114" s="3"/>
      <c r="L114" s="3"/>
      <c r="M114" s="3"/>
      <c r="N114" s="3"/>
      <c r="O114" s="3"/>
      <c r="P114" s="3"/>
      <c r="Q114" s="3"/>
      <c r="R114" s="3"/>
    </row>
    <row r="115" spans="1:22" s="8" customFormat="1" x14ac:dyDescent="0.25">
      <c r="B115"/>
      <c r="C115"/>
      <c r="D115"/>
      <c r="E115"/>
      <c r="F115" s="3"/>
      <c r="G115" s="3"/>
      <c r="H115" s="3"/>
      <c r="I115"/>
      <c r="J115" s="3"/>
      <c r="K115" s="3"/>
      <c r="L115" s="3"/>
      <c r="M115" s="3"/>
      <c r="N115" s="3"/>
      <c r="O115" s="3"/>
      <c r="P115" s="3"/>
      <c r="Q115" s="3"/>
      <c r="R115" s="9"/>
      <c r="U115"/>
      <c r="V115"/>
    </row>
    <row r="116" spans="1:22" s="8" customFormat="1" x14ac:dyDescent="0.25">
      <c r="C116"/>
      <c r="F116" s="3"/>
      <c r="G116" s="3"/>
      <c r="H116" s="3"/>
      <c r="I116"/>
      <c r="J116" s="3"/>
      <c r="K116" s="3"/>
      <c r="L116" s="3"/>
      <c r="M116" s="3"/>
      <c r="N116" s="3"/>
      <c r="O116" s="3"/>
      <c r="P116" s="3"/>
      <c r="Q116" s="3"/>
      <c r="R116" s="9"/>
      <c r="U116"/>
      <c r="V116"/>
    </row>
    <row r="117" spans="1:22" s="8" customFormat="1" x14ac:dyDescent="0.25">
      <c r="B117"/>
      <c r="C117"/>
      <c r="D117"/>
      <c r="E117"/>
      <c r="F117" s="3"/>
      <c r="G117" s="3"/>
      <c r="H117" s="3"/>
      <c r="I117"/>
      <c r="J117" s="3"/>
      <c r="K117" s="3"/>
      <c r="L117" s="3"/>
      <c r="M117" s="3"/>
      <c r="N117" s="3"/>
      <c r="O117" s="3"/>
      <c r="P117" s="3"/>
      <c r="Q117" s="3"/>
      <c r="R117" s="9"/>
    </row>
    <row r="118" spans="1:22" s="8" customFormat="1" x14ac:dyDescent="0.25">
      <c r="C118"/>
      <c r="F118" s="3"/>
      <c r="G118" s="3"/>
      <c r="H118" s="3"/>
      <c r="I118"/>
      <c r="J118" s="3"/>
      <c r="K118" s="3"/>
      <c r="L118" s="3"/>
      <c r="M118" s="3"/>
      <c r="N118" s="3"/>
      <c r="O118" s="3"/>
      <c r="P118" s="3"/>
      <c r="Q118" s="3"/>
      <c r="R118" s="9"/>
    </row>
    <row r="119" spans="1:22" s="8" customFormat="1" x14ac:dyDescent="0.25">
      <c r="B119"/>
      <c r="C119"/>
      <c r="D119"/>
      <c r="E119"/>
      <c r="F119" s="3"/>
      <c r="G119" s="3"/>
      <c r="H119" s="3"/>
      <c r="I119"/>
      <c r="J119" s="3"/>
      <c r="K119" s="3"/>
      <c r="L119" s="3"/>
      <c r="M119" s="3"/>
      <c r="N119" s="3"/>
      <c r="O119" s="3"/>
      <c r="P119" s="3"/>
      <c r="Q119" s="3"/>
      <c r="R119" s="9"/>
    </row>
    <row r="120" spans="1:22" s="8" customFormat="1" x14ac:dyDescent="0.25">
      <c r="C120"/>
      <c r="F120" s="3"/>
      <c r="G120" s="3"/>
      <c r="H120" s="3"/>
      <c r="I120"/>
      <c r="J120" s="3"/>
      <c r="K120" s="3"/>
      <c r="L120" s="3"/>
      <c r="M120" s="3"/>
      <c r="N120" s="3"/>
      <c r="O120" s="3"/>
      <c r="P120" s="3"/>
      <c r="Q120" s="3"/>
      <c r="R120" s="9"/>
    </row>
    <row r="121" spans="1:22" s="8" customFormat="1" x14ac:dyDescent="0.25">
      <c r="B121"/>
      <c r="C121"/>
      <c r="D121"/>
      <c r="E121"/>
      <c r="F121" s="3"/>
      <c r="G121" s="3"/>
      <c r="H121" s="3"/>
      <c r="I121"/>
      <c r="J121" s="3"/>
      <c r="K121" s="3"/>
      <c r="L121" s="3"/>
      <c r="M121" s="3"/>
      <c r="N121" s="3"/>
      <c r="O121" s="3"/>
      <c r="P121" s="3"/>
      <c r="Q121" s="3"/>
      <c r="R121" s="9"/>
    </row>
    <row r="122" spans="1:22" x14ac:dyDescent="0.25">
      <c r="A122" s="8"/>
      <c r="B122" s="8"/>
      <c r="D122" s="8"/>
      <c r="E122" s="8"/>
      <c r="F122" s="3"/>
      <c r="G122" s="3"/>
      <c r="H122" s="3"/>
      <c r="J122" s="3"/>
      <c r="K122" s="3"/>
      <c r="L122" s="3"/>
      <c r="M122" s="3"/>
      <c r="N122" s="3"/>
      <c r="O122" s="3"/>
      <c r="P122" s="3"/>
      <c r="Q122" s="3"/>
      <c r="R122" s="3"/>
      <c r="U122" s="8"/>
      <c r="V122" s="8"/>
    </row>
    <row r="123" spans="1:22" x14ac:dyDescent="0.25">
      <c r="A123" s="8"/>
      <c r="B123" s="8"/>
      <c r="D123" s="8"/>
      <c r="E123" s="8"/>
      <c r="F123" s="3"/>
      <c r="G123" s="3"/>
      <c r="H123" s="3"/>
      <c r="J123" s="3"/>
      <c r="K123" s="3"/>
      <c r="L123" s="3"/>
      <c r="M123" s="3"/>
      <c r="N123" s="3"/>
      <c r="O123" s="3"/>
      <c r="P123" s="3"/>
      <c r="Q123" s="3"/>
      <c r="R123" s="3"/>
      <c r="U123" s="8"/>
      <c r="V123" s="8"/>
    </row>
    <row r="124" spans="1:22" x14ac:dyDescent="0.25">
      <c r="A124" s="8"/>
      <c r="B124" s="8"/>
      <c r="D124" s="8"/>
      <c r="E124" s="8"/>
      <c r="F124" s="3"/>
      <c r="G124" s="3"/>
      <c r="H124" s="3"/>
      <c r="J124" s="3"/>
      <c r="K124" s="3"/>
      <c r="L124" s="3"/>
      <c r="M124" s="3"/>
      <c r="N124" s="3"/>
      <c r="O124" s="3"/>
      <c r="P124" s="3"/>
      <c r="Q124" s="3"/>
      <c r="R124" s="3"/>
    </row>
    <row r="125" spans="1:22" x14ac:dyDescent="0.25">
      <c r="A125" s="8"/>
      <c r="D125" s="7"/>
      <c r="E125" s="7"/>
      <c r="F125" s="3"/>
      <c r="G125" s="3"/>
      <c r="H125" s="3"/>
      <c r="J125" s="3"/>
      <c r="K125" s="3"/>
      <c r="L125" s="3"/>
      <c r="M125" s="3"/>
      <c r="N125" s="3"/>
      <c r="O125" s="3"/>
      <c r="P125" s="3"/>
      <c r="Q125" s="3"/>
      <c r="R125" s="3"/>
    </row>
    <row r="126" spans="1:22" x14ac:dyDescent="0.25">
      <c r="A126" s="14"/>
      <c r="B126" s="8"/>
      <c r="D126" s="14"/>
      <c r="E126" s="14"/>
      <c r="F126" s="3"/>
      <c r="G126" s="3"/>
      <c r="H126" s="3"/>
      <c r="J126" s="3"/>
      <c r="K126" s="3"/>
      <c r="L126" s="3"/>
      <c r="M126" s="3"/>
      <c r="N126" s="3"/>
      <c r="O126" s="3"/>
      <c r="P126" s="3"/>
      <c r="Q126" s="3"/>
      <c r="R126" s="3"/>
    </row>
    <row r="127" spans="1:22" x14ac:dyDescent="0.25">
      <c r="A127" s="10"/>
      <c r="D127" s="7"/>
      <c r="E127" s="7"/>
      <c r="F127" s="3"/>
      <c r="G127" s="3"/>
      <c r="H127" s="3"/>
      <c r="J127" s="3"/>
      <c r="K127" s="3"/>
      <c r="L127" s="3"/>
      <c r="M127" s="3"/>
      <c r="N127" s="3"/>
      <c r="O127" s="3"/>
      <c r="P127" s="3"/>
      <c r="Q127" s="3"/>
      <c r="R127" s="3"/>
    </row>
    <row r="128" spans="1:22" x14ac:dyDescent="0.25">
      <c r="A128" s="8"/>
      <c r="F128" s="3"/>
      <c r="G128" s="3"/>
      <c r="H128" s="3"/>
      <c r="J128" s="3"/>
      <c r="K128" s="3"/>
      <c r="L128" s="3"/>
      <c r="M128" s="3"/>
      <c r="N128" s="3"/>
      <c r="O128" s="3"/>
      <c r="P128" s="3"/>
      <c r="Q128" s="3"/>
      <c r="R128" s="3"/>
    </row>
    <row r="129" spans="1:22" x14ac:dyDescent="0.25">
      <c r="A129" s="8"/>
      <c r="D129" s="7"/>
      <c r="E129" s="7"/>
      <c r="F129" s="3"/>
      <c r="G129" s="3"/>
      <c r="H129" s="3"/>
      <c r="J129" s="3"/>
      <c r="K129" s="3"/>
      <c r="L129" s="3"/>
      <c r="M129" s="3"/>
      <c r="N129" s="3"/>
      <c r="O129" s="3"/>
      <c r="P129" s="3"/>
      <c r="Q129" s="3"/>
      <c r="R129" s="3"/>
    </row>
    <row r="130" spans="1:22" s="8" customFormat="1" x14ac:dyDescent="0.25">
      <c r="B130"/>
      <c r="C130"/>
      <c r="D130"/>
      <c r="E130"/>
      <c r="F130" s="3"/>
      <c r="G130" s="3"/>
      <c r="H130" s="3"/>
      <c r="I130"/>
      <c r="J130" s="3"/>
      <c r="K130" s="3"/>
      <c r="L130" s="3"/>
      <c r="M130" s="3"/>
      <c r="N130" s="3"/>
      <c r="O130" s="3"/>
      <c r="P130" s="3"/>
      <c r="Q130" s="3"/>
      <c r="R130" s="9"/>
      <c r="U130"/>
      <c r="V130"/>
    </row>
    <row r="131" spans="1:22" x14ac:dyDescent="0.25">
      <c r="A131" s="8"/>
      <c r="F131" s="3"/>
      <c r="G131" s="3"/>
      <c r="H131" s="3"/>
      <c r="J131" s="3"/>
      <c r="K131" s="3"/>
      <c r="L131" s="3"/>
      <c r="M131" s="3"/>
      <c r="N131" s="3"/>
      <c r="O131" s="3"/>
      <c r="P131" s="3"/>
      <c r="Q131" s="3"/>
      <c r="R131" s="3"/>
    </row>
    <row r="132" spans="1:22" s="8" customFormat="1" x14ac:dyDescent="0.25">
      <c r="B132"/>
      <c r="C132"/>
      <c r="D132" s="7"/>
      <c r="E132" s="7"/>
      <c r="F132" s="3"/>
      <c r="G132" s="3"/>
      <c r="H132" s="3"/>
      <c r="I132"/>
      <c r="J132" s="3"/>
      <c r="K132" s="3"/>
      <c r="L132" s="3"/>
      <c r="M132" s="3"/>
      <c r="N132" s="3"/>
      <c r="O132" s="3"/>
      <c r="P132" s="3"/>
      <c r="Q132" s="3"/>
      <c r="R132" s="9"/>
    </row>
    <row r="133" spans="1:22" x14ac:dyDescent="0.25">
      <c r="A133" s="8"/>
      <c r="B133" s="8"/>
      <c r="D133" s="8"/>
      <c r="E133" s="8"/>
      <c r="F133" s="3"/>
      <c r="G133" s="3"/>
      <c r="H133" s="3"/>
      <c r="J133" s="3"/>
      <c r="K133" s="3"/>
      <c r="L133" s="3"/>
      <c r="M133" s="3"/>
      <c r="N133" s="3"/>
      <c r="O133" s="3"/>
      <c r="P133" s="3"/>
      <c r="Q133" s="3"/>
      <c r="R133" s="3"/>
    </row>
    <row r="134" spans="1:22" x14ac:dyDescent="0.25">
      <c r="A134" s="8"/>
      <c r="F134" s="3"/>
      <c r="G134" s="3"/>
      <c r="H134" s="3"/>
      <c r="J134" s="3"/>
      <c r="K134" s="3"/>
      <c r="L134" s="3"/>
      <c r="M134" s="3"/>
      <c r="N134" s="3"/>
      <c r="O134" s="3"/>
      <c r="P134" s="3"/>
      <c r="Q134" s="3"/>
      <c r="R134" s="3"/>
      <c r="U134" s="8"/>
      <c r="V134" s="8"/>
    </row>
    <row r="135" spans="1:22" x14ac:dyDescent="0.25">
      <c r="A135" s="8"/>
      <c r="F135" s="3"/>
      <c r="G135" s="3"/>
      <c r="H135" s="3"/>
      <c r="J135" s="3"/>
      <c r="K135" s="3"/>
      <c r="L135" s="3"/>
      <c r="M135" s="3"/>
      <c r="N135" s="3"/>
      <c r="O135" s="3"/>
      <c r="P135" s="3"/>
      <c r="Q135" s="3"/>
      <c r="R135" s="3"/>
    </row>
    <row r="136" spans="1:22" x14ac:dyDescent="0.25">
      <c r="A136" s="8"/>
      <c r="F136" s="3"/>
      <c r="G136" s="3"/>
      <c r="H136" s="3"/>
      <c r="J136" s="3"/>
      <c r="K136" s="3"/>
      <c r="L136" s="3"/>
      <c r="M136" s="3"/>
      <c r="N136" s="3"/>
      <c r="O136" s="3"/>
      <c r="P136" s="3"/>
      <c r="Q136" s="3"/>
      <c r="R136" s="3"/>
    </row>
    <row r="137" spans="1:22" s="8" customFormat="1" x14ac:dyDescent="0.25">
      <c r="B137"/>
      <c r="C137"/>
      <c r="D137"/>
      <c r="E137"/>
      <c r="F137" s="3"/>
      <c r="G137" s="3"/>
      <c r="H137" s="3"/>
      <c r="I137"/>
      <c r="J137" s="3"/>
      <c r="K137" s="3"/>
      <c r="L137" s="3"/>
      <c r="M137" s="3"/>
      <c r="N137" s="3"/>
      <c r="O137" s="3"/>
      <c r="P137" s="3"/>
      <c r="Q137" s="3"/>
      <c r="R137" s="9"/>
      <c r="U137"/>
      <c r="V137"/>
    </row>
    <row r="138" spans="1:22" s="8" customFormat="1" x14ac:dyDescent="0.25">
      <c r="B138"/>
      <c r="C138"/>
      <c r="D138"/>
      <c r="E138"/>
      <c r="F138" s="3"/>
      <c r="G138" s="3"/>
      <c r="H138" s="3"/>
      <c r="I138"/>
      <c r="J138" s="3"/>
      <c r="K138" s="3"/>
      <c r="L138" s="3"/>
      <c r="M138" s="3"/>
      <c r="N138" s="3"/>
      <c r="O138" s="3"/>
      <c r="P138" s="3"/>
      <c r="Q138" s="3"/>
      <c r="R138" s="9"/>
      <c r="U138"/>
      <c r="V138"/>
    </row>
    <row r="139" spans="1:22" s="8" customFormat="1" x14ac:dyDescent="0.25">
      <c r="B139"/>
      <c r="C139"/>
      <c r="D139"/>
      <c r="E139"/>
      <c r="F139" s="3"/>
      <c r="G139" s="3"/>
      <c r="H139" s="3"/>
      <c r="I139"/>
      <c r="J139" s="3"/>
      <c r="K139" s="3"/>
      <c r="L139" s="3"/>
      <c r="M139" s="3"/>
      <c r="N139" s="3"/>
      <c r="O139" s="3"/>
      <c r="P139" s="3"/>
      <c r="Q139" s="3"/>
      <c r="R139" s="9"/>
    </row>
    <row r="140" spans="1:22" s="8" customFormat="1" x14ac:dyDescent="0.25">
      <c r="A140" s="10"/>
      <c r="B140"/>
      <c r="C140"/>
      <c r="D140"/>
      <c r="E140"/>
      <c r="F140" s="3"/>
      <c r="G140" s="3"/>
      <c r="H140" s="3"/>
      <c r="I140"/>
      <c r="J140" s="3"/>
      <c r="K140" s="3"/>
      <c r="L140" s="3"/>
      <c r="M140" s="3"/>
      <c r="N140" s="3"/>
      <c r="O140" s="3"/>
      <c r="P140" s="3"/>
      <c r="Q140" s="3"/>
      <c r="R140" s="9"/>
    </row>
    <row r="141" spans="1:22" s="8" customFormat="1" x14ac:dyDescent="0.25">
      <c r="F141" s="9"/>
      <c r="G141" s="9"/>
      <c r="H141" s="9"/>
      <c r="J141" s="9"/>
      <c r="K141" s="9"/>
      <c r="L141" s="9"/>
      <c r="M141" s="9"/>
      <c r="N141" s="9"/>
      <c r="O141" s="9"/>
      <c r="P141" s="9"/>
      <c r="Q141" s="9"/>
      <c r="R141" s="9"/>
    </row>
    <row r="142" spans="1:22" s="8" customFormat="1" x14ac:dyDescent="0.25">
      <c r="F142" s="9"/>
      <c r="G142" s="9"/>
      <c r="H142" s="9"/>
      <c r="J142" s="9"/>
      <c r="K142" s="9"/>
      <c r="L142" s="9"/>
      <c r="M142" s="9"/>
      <c r="N142" s="9"/>
      <c r="O142" s="9"/>
      <c r="P142" s="9"/>
      <c r="Q142" s="9"/>
      <c r="R142" s="9"/>
    </row>
    <row r="143" spans="1:22" s="8" customFormat="1" x14ac:dyDescent="0.25">
      <c r="F143" s="9"/>
      <c r="G143" s="9"/>
      <c r="H143" s="9"/>
      <c r="J143" s="9"/>
      <c r="K143" s="9"/>
      <c r="L143" s="9"/>
      <c r="M143" s="9"/>
      <c r="N143" s="9"/>
      <c r="O143" s="9"/>
      <c r="P143" s="9"/>
      <c r="Q143" s="9"/>
      <c r="R143" s="9"/>
    </row>
    <row r="144" spans="1:22" s="8" customFormat="1" x14ac:dyDescent="0.25">
      <c r="B144" s="33"/>
      <c r="F144" s="9"/>
      <c r="G144" s="9"/>
      <c r="H144" s="9"/>
      <c r="J144" s="9"/>
      <c r="K144" s="9"/>
      <c r="L144" s="9"/>
      <c r="M144" s="9"/>
      <c r="N144" s="9"/>
      <c r="O144" s="9"/>
      <c r="P144" s="9"/>
      <c r="Q144" s="9"/>
      <c r="R144" s="9"/>
    </row>
    <row r="145" spans="1:18" s="8" customFormat="1" x14ac:dyDescent="0.25">
      <c r="B145" s="33"/>
      <c r="F145" s="9"/>
      <c r="G145" s="9"/>
      <c r="H145" s="9"/>
      <c r="J145" s="9"/>
      <c r="K145" s="9"/>
      <c r="L145" s="9"/>
      <c r="M145" s="9"/>
      <c r="N145" s="9"/>
      <c r="O145" s="9"/>
      <c r="P145" s="9"/>
      <c r="Q145" s="9"/>
      <c r="R145" s="9"/>
    </row>
    <row r="146" spans="1:18" s="8" customFormat="1" x14ac:dyDescent="0.25">
      <c r="F146" s="9"/>
      <c r="G146" s="9"/>
      <c r="H146" s="9"/>
      <c r="J146" s="9"/>
      <c r="K146" s="9"/>
      <c r="L146" s="9"/>
      <c r="M146" s="9"/>
      <c r="N146" s="9"/>
      <c r="O146" s="9"/>
      <c r="P146" s="9"/>
      <c r="Q146" s="9"/>
      <c r="R146" s="9"/>
    </row>
    <row r="147" spans="1:18" s="8" customFormat="1" x14ac:dyDescent="0.25">
      <c r="F147" s="9"/>
      <c r="G147" s="9"/>
      <c r="H147" s="9"/>
      <c r="J147" s="9"/>
      <c r="K147" s="9"/>
      <c r="L147" s="9"/>
      <c r="M147" s="9"/>
      <c r="N147" s="9"/>
      <c r="O147" s="9"/>
      <c r="P147" s="9"/>
      <c r="Q147" s="9"/>
      <c r="R147" s="9"/>
    </row>
    <row r="148" spans="1:18" s="8" customFormat="1" x14ac:dyDescent="0.25">
      <c r="F148" s="9"/>
      <c r="G148" s="9"/>
      <c r="H148" s="9"/>
      <c r="J148" s="9"/>
      <c r="K148" s="9"/>
      <c r="L148" s="9"/>
      <c r="M148" s="9"/>
      <c r="N148" s="9"/>
      <c r="O148" s="9"/>
      <c r="P148" s="9"/>
      <c r="Q148" s="9"/>
      <c r="R148" s="9"/>
    </row>
    <row r="149" spans="1:18" s="8" customFormat="1" x14ac:dyDescent="0.25">
      <c r="F149" s="9"/>
      <c r="G149" s="9"/>
      <c r="H149" s="9"/>
      <c r="J149" s="9"/>
      <c r="K149" s="9"/>
      <c r="L149" s="9"/>
      <c r="M149" s="9"/>
      <c r="N149" s="9"/>
      <c r="O149" s="9"/>
      <c r="P149" s="9"/>
      <c r="Q149" s="9"/>
      <c r="R149" s="9"/>
    </row>
    <row r="150" spans="1:18" s="8" customFormat="1" x14ac:dyDescent="0.25">
      <c r="F150" s="9"/>
      <c r="G150" s="9"/>
      <c r="H150" s="9"/>
      <c r="J150" s="9"/>
      <c r="K150" s="9"/>
      <c r="L150" s="9"/>
      <c r="M150" s="9"/>
      <c r="N150" s="9"/>
      <c r="O150" s="9"/>
      <c r="P150" s="9"/>
      <c r="Q150" s="9"/>
      <c r="R150" s="9"/>
    </row>
    <row r="151" spans="1:18" s="8" customFormat="1" x14ac:dyDescent="0.25">
      <c r="F151" s="9"/>
      <c r="G151" s="9"/>
      <c r="H151" s="9"/>
      <c r="J151" s="9"/>
      <c r="K151" s="9"/>
      <c r="L151" s="9"/>
      <c r="M151" s="9"/>
      <c r="N151" s="9"/>
      <c r="O151" s="9"/>
      <c r="P151" s="9"/>
      <c r="Q151" s="9"/>
      <c r="R151" s="9"/>
    </row>
    <row r="152" spans="1:18" s="8" customFormat="1" x14ac:dyDescent="0.25">
      <c r="F152" s="9"/>
      <c r="G152" s="9"/>
      <c r="H152" s="9"/>
      <c r="J152" s="9"/>
      <c r="K152" s="9"/>
      <c r="L152" s="9"/>
      <c r="M152" s="9"/>
      <c r="N152" s="9"/>
      <c r="O152" s="9"/>
      <c r="P152" s="9"/>
      <c r="Q152" s="9"/>
      <c r="R152" s="9"/>
    </row>
    <row r="153" spans="1:18" s="8" customFormat="1" x14ac:dyDescent="0.25">
      <c r="F153" s="9"/>
      <c r="G153" s="9"/>
      <c r="H153" s="9"/>
      <c r="J153" s="9"/>
      <c r="K153" s="9"/>
      <c r="L153" s="9"/>
      <c r="M153" s="9"/>
      <c r="N153" s="9"/>
      <c r="O153" s="9"/>
      <c r="P153" s="9"/>
      <c r="Q153" s="9"/>
      <c r="R153" s="9"/>
    </row>
    <row r="154" spans="1:18" s="8" customFormat="1" x14ac:dyDescent="0.25">
      <c r="F154" s="9"/>
      <c r="G154" s="9"/>
      <c r="H154" s="9"/>
      <c r="J154" s="9"/>
      <c r="K154" s="9"/>
      <c r="L154" s="9"/>
      <c r="M154" s="9"/>
      <c r="N154" s="9"/>
      <c r="O154" s="9"/>
      <c r="P154" s="9"/>
      <c r="Q154" s="9"/>
      <c r="R154" s="9"/>
    </row>
    <row r="155" spans="1:18" s="8" customFormat="1" x14ac:dyDescent="0.25">
      <c r="F155" s="9"/>
      <c r="G155" s="9"/>
      <c r="H155" s="9"/>
      <c r="J155" s="9"/>
      <c r="K155" s="9"/>
      <c r="L155" s="9"/>
      <c r="M155" s="9"/>
      <c r="N155" s="9"/>
      <c r="O155" s="9"/>
      <c r="P155" s="9"/>
      <c r="Q155" s="9"/>
      <c r="R155" s="9"/>
    </row>
    <row r="156" spans="1:18" s="8" customFormat="1" x14ac:dyDescent="0.25">
      <c r="A156" s="13"/>
      <c r="F156" s="9"/>
      <c r="G156" s="9"/>
      <c r="H156" s="9"/>
      <c r="J156" s="9"/>
      <c r="K156" s="9"/>
      <c r="L156" s="9"/>
      <c r="M156" s="9"/>
      <c r="N156" s="9"/>
      <c r="O156" s="9"/>
      <c r="P156" s="9"/>
      <c r="Q156" s="9"/>
      <c r="R156" s="9"/>
    </row>
    <row r="157" spans="1:18" s="8" customFormat="1" x14ac:dyDescent="0.25">
      <c r="F157" s="9"/>
      <c r="G157" s="9"/>
      <c r="H157" s="9"/>
      <c r="J157" s="9"/>
      <c r="K157" s="9"/>
      <c r="L157" s="9"/>
      <c r="M157" s="9"/>
      <c r="N157" s="9"/>
      <c r="O157" s="9"/>
      <c r="P157" s="9"/>
      <c r="Q157" s="9"/>
      <c r="R157" s="9"/>
    </row>
    <row r="158" spans="1:18" s="8" customFormat="1" x14ac:dyDescent="0.25">
      <c r="A158" s="13"/>
      <c r="F158" s="9"/>
      <c r="G158" s="9"/>
      <c r="H158" s="9"/>
      <c r="J158" s="9"/>
      <c r="K158" s="9"/>
      <c r="L158" s="9"/>
      <c r="M158" s="9"/>
      <c r="N158" s="9"/>
      <c r="O158" s="9"/>
      <c r="P158" s="9"/>
      <c r="Q158" s="9"/>
      <c r="R158" s="9"/>
    </row>
    <row r="159" spans="1:18" s="8" customFormat="1" x14ac:dyDescent="0.25">
      <c r="F159" s="9"/>
      <c r="G159" s="9"/>
      <c r="H159" s="9"/>
      <c r="J159" s="9"/>
      <c r="K159" s="9"/>
      <c r="L159" s="9"/>
      <c r="M159" s="9"/>
      <c r="N159" s="9"/>
      <c r="O159" s="9"/>
      <c r="P159" s="9"/>
      <c r="Q159" s="9"/>
      <c r="R159" s="9"/>
    </row>
    <row r="160" spans="1:18" s="8" customFormat="1" x14ac:dyDescent="0.25">
      <c r="F160" s="9"/>
      <c r="G160" s="9"/>
      <c r="H160" s="9"/>
      <c r="J160" s="9"/>
      <c r="K160" s="9"/>
      <c r="L160" s="9"/>
      <c r="M160" s="9"/>
      <c r="N160" s="9"/>
      <c r="O160" s="9"/>
      <c r="P160" s="9"/>
      <c r="Q160" s="9"/>
      <c r="R160" s="9"/>
    </row>
    <row r="161" spans="1:22" s="8" customFormat="1" x14ac:dyDescent="0.25">
      <c r="F161" s="9"/>
      <c r="G161" s="9"/>
      <c r="H161" s="9"/>
      <c r="J161" s="9"/>
      <c r="K161" s="9"/>
      <c r="L161" s="9"/>
      <c r="M161" s="9"/>
      <c r="N161" s="9"/>
      <c r="O161" s="9"/>
      <c r="P161" s="9"/>
      <c r="Q161" s="9"/>
      <c r="R161" s="9"/>
    </row>
    <row r="162" spans="1:22" s="8" customFormat="1" x14ac:dyDescent="0.25">
      <c r="F162" s="9"/>
      <c r="G162" s="9"/>
      <c r="H162" s="9"/>
      <c r="J162" s="9"/>
      <c r="K162" s="9"/>
      <c r="L162" s="9"/>
      <c r="M162" s="9"/>
      <c r="N162" s="9"/>
      <c r="O162" s="9"/>
      <c r="P162" s="9"/>
      <c r="Q162" s="9"/>
      <c r="R162" s="9"/>
    </row>
    <row r="163" spans="1:22" s="8" customFormat="1" x14ac:dyDescent="0.25">
      <c r="F163" s="9"/>
      <c r="G163" s="9"/>
      <c r="H163" s="9"/>
      <c r="J163" s="9"/>
      <c r="K163" s="9"/>
      <c r="L163" s="9"/>
      <c r="M163" s="9"/>
      <c r="N163" s="9"/>
      <c r="O163" s="9"/>
      <c r="P163" s="9"/>
      <c r="Q163" s="9"/>
      <c r="R163" s="9"/>
    </row>
    <row r="164" spans="1:22" s="8" customFormat="1" x14ac:dyDescent="0.25">
      <c r="F164" s="9"/>
      <c r="G164" s="9"/>
      <c r="H164" s="9"/>
      <c r="J164" s="9"/>
      <c r="K164" s="9"/>
      <c r="L164" s="9"/>
      <c r="M164" s="9"/>
      <c r="N164" s="9"/>
      <c r="O164" s="9"/>
      <c r="P164" s="9"/>
      <c r="Q164" s="9"/>
      <c r="R164" s="9"/>
    </row>
    <row r="165" spans="1:22" s="8" customFormat="1" x14ac:dyDescent="0.25">
      <c r="F165" s="9"/>
      <c r="G165" s="9"/>
      <c r="H165" s="9"/>
      <c r="J165" s="9"/>
      <c r="K165" s="9"/>
      <c r="L165" s="9"/>
      <c r="M165" s="9"/>
      <c r="N165" s="9"/>
      <c r="O165" s="9"/>
      <c r="P165" s="9"/>
      <c r="Q165" s="9"/>
      <c r="R165" s="9"/>
    </row>
    <row r="166" spans="1:22" s="8" customFormat="1" x14ac:dyDescent="0.25">
      <c r="F166" s="9"/>
      <c r="G166" s="9"/>
      <c r="H166" s="9"/>
      <c r="J166" s="9"/>
      <c r="K166" s="9"/>
      <c r="L166" s="9"/>
      <c r="M166" s="9"/>
      <c r="N166" s="9"/>
      <c r="O166" s="9"/>
      <c r="P166" s="9"/>
      <c r="Q166" s="9"/>
      <c r="R166" s="9"/>
    </row>
    <row r="167" spans="1:22" s="8" customFormat="1" x14ac:dyDescent="0.25">
      <c r="C167"/>
      <c r="F167" s="3"/>
      <c r="G167" s="3"/>
      <c r="H167" s="3"/>
      <c r="I167"/>
      <c r="J167" s="3"/>
      <c r="K167" s="3"/>
      <c r="L167" s="3"/>
      <c r="M167" s="3"/>
      <c r="N167" s="3"/>
      <c r="O167" s="3"/>
      <c r="P167" s="3"/>
      <c r="Q167" s="3"/>
      <c r="R167" s="9"/>
      <c r="U167"/>
      <c r="V167"/>
    </row>
    <row r="168" spans="1:22" s="8" customFormat="1" x14ac:dyDescent="0.25">
      <c r="C168"/>
      <c r="D168"/>
      <c r="E168"/>
      <c r="F168" s="3"/>
      <c r="G168" s="3"/>
      <c r="H168" s="3"/>
      <c r="I168"/>
      <c r="J168" s="3"/>
      <c r="K168" s="3"/>
      <c r="L168" s="3"/>
      <c r="M168" s="3"/>
      <c r="N168" s="3"/>
      <c r="O168" s="3"/>
      <c r="P168" s="3"/>
      <c r="Q168" s="3"/>
      <c r="R168" s="9"/>
      <c r="U168"/>
      <c r="V168"/>
    </row>
    <row r="169" spans="1:22" s="8" customFormat="1" x14ac:dyDescent="0.25">
      <c r="C169"/>
      <c r="F169" s="3"/>
      <c r="G169" s="3"/>
      <c r="H169" s="3"/>
      <c r="I169"/>
      <c r="J169" s="3"/>
      <c r="K169" s="3"/>
      <c r="L169" s="3"/>
      <c r="M169" s="3"/>
      <c r="N169" s="3"/>
      <c r="O169" s="3"/>
      <c r="P169" s="3"/>
      <c r="Q169" s="3"/>
      <c r="R169" s="9"/>
    </row>
    <row r="170" spans="1:22" ht="15.75" customHeight="1" x14ac:dyDescent="0.25">
      <c r="A170" s="8"/>
      <c r="F170" s="3"/>
      <c r="G170" s="3"/>
      <c r="H170" s="3"/>
      <c r="J170" s="3"/>
      <c r="K170" s="3"/>
      <c r="L170" s="3"/>
      <c r="M170" s="3"/>
      <c r="N170" s="3"/>
      <c r="O170" s="3"/>
      <c r="P170" s="3"/>
      <c r="Q170" s="3"/>
      <c r="R170" s="3"/>
      <c r="U170" s="8"/>
      <c r="V170" s="8"/>
    </row>
    <row r="171" spans="1:22" s="8" customFormat="1" x14ac:dyDescent="0.25">
      <c r="B171"/>
      <c r="C171"/>
      <c r="D171"/>
      <c r="E171"/>
      <c r="F171" s="3"/>
      <c r="G171" s="3"/>
      <c r="H171" s="3"/>
      <c r="I171"/>
      <c r="J171" s="3"/>
      <c r="K171" s="3"/>
      <c r="L171" s="3"/>
      <c r="M171" s="3"/>
      <c r="N171" s="3"/>
      <c r="O171" s="3"/>
      <c r="P171" s="3"/>
      <c r="Q171" s="3"/>
      <c r="R171" s="9"/>
    </row>
    <row r="172" spans="1:22" s="8" customFormat="1" x14ac:dyDescent="0.25">
      <c r="B172"/>
      <c r="C172"/>
      <c r="D172"/>
      <c r="E172"/>
      <c r="F172" s="3"/>
      <c r="G172" s="3"/>
      <c r="H172" s="3"/>
      <c r="I172"/>
      <c r="J172" s="3"/>
      <c r="K172" s="3"/>
      <c r="L172" s="3"/>
      <c r="M172" s="3"/>
      <c r="N172" s="3"/>
      <c r="O172" s="3"/>
      <c r="P172" s="3"/>
      <c r="Q172" s="3"/>
      <c r="R172" s="9"/>
      <c r="U172"/>
      <c r="V172"/>
    </row>
    <row r="173" spans="1:22" x14ac:dyDescent="0.25">
      <c r="A173" s="8"/>
      <c r="F173" s="3"/>
      <c r="G173" s="3"/>
      <c r="H173" s="3"/>
      <c r="J173" s="3"/>
      <c r="K173" s="3"/>
      <c r="L173" s="3"/>
      <c r="M173" s="3"/>
      <c r="N173" s="3"/>
      <c r="O173" s="3"/>
      <c r="P173" s="3"/>
      <c r="Q173" s="3"/>
      <c r="R173" s="3"/>
      <c r="U173" s="8"/>
      <c r="V173" s="8"/>
    </row>
    <row r="174" spans="1:22" s="8" customFormat="1" x14ac:dyDescent="0.25">
      <c r="C174"/>
      <c r="F174" s="3"/>
      <c r="G174" s="3"/>
      <c r="H174" s="3"/>
      <c r="I174"/>
      <c r="J174" s="3"/>
      <c r="K174" s="3"/>
      <c r="L174" s="3"/>
      <c r="M174" s="3"/>
      <c r="N174" s="3"/>
      <c r="O174" s="3"/>
      <c r="P174" s="3"/>
      <c r="Q174" s="3"/>
      <c r="R174" s="9"/>
    </row>
    <row r="175" spans="1:22" x14ac:dyDescent="0.25">
      <c r="A175" s="8"/>
      <c r="F175" s="3"/>
      <c r="G175" s="3"/>
      <c r="H175" s="3"/>
      <c r="J175" s="3"/>
      <c r="K175" s="3"/>
      <c r="L175" s="3"/>
      <c r="M175" s="3"/>
      <c r="N175" s="3"/>
      <c r="O175" s="3"/>
      <c r="P175" s="3"/>
      <c r="Q175" s="3"/>
      <c r="R175" s="3"/>
    </row>
    <row r="176" spans="1:22" x14ac:dyDescent="0.25">
      <c r="A176" s="8"/>
      <c r="F176" s="3"/>
      <c r="G176" s="3"/>
      <c r="H176" s="3"/>
      <c r="J176" s="3"/>
      <c r="K176" s="3"/>
      <c r="L176" s="3"/>
      <c r="M176" s="3"/>
      <c r="N176" s="3"/>
      <c r="O176" s="3"/>
      <c r="P176" s="3"/>
      <c r="Q176" s="3"/>
      <c r="R176" s="3"/>
      <c r="U176" s="8"/>
      <c r="V176" s="8"/>
    </row>
    <row r="177" spans="1:22" x14ac:dyDescent="0.25">
      <c r="A177" s="8"/>
      <c r="F177" s="3"/>
      <c r="G177" s="3"/>
      <c r="H177" s="3"/>
      <c r="J177" s="3"/>
      <c r="K177" s="3"/>
      <c r="L177" s="3"/>
      <c r="M177" s="3"/>
      <c r="N177" s="3"/>
      <c r="O177" s="3"/>
      <c r="P177" s="3"/>
      <c r="Q177" s="3"/>
      <c r="R177" s="3"/>
    </row>
    <row r="178" spans="1:22" x14ac:dyDescent="0.25">
      <c r="A178" s="8"/>
      <c r="F178" s="3"/>
      <c r="G178" s="3"/>
      <c r="H178" s="3"/>
      <c r="J178" s="3"/>
      <c r="K178" s="3"/>
      <c r="L178" s="3"/>
      <c r="M178" s="3"/>
      <c r="N178" s="3"/>
      <c r="O178" s="3"/>
      <c r="P178" s="3"/>
      <c r="Q178" s="3"/>
      <c r="R178" s="3"/>
    </row>
    <row r="179" spans="1:22" x14ac:dyDescent="0.25">
      <c r="A179" s="8"/>
      <c r="F179" s="3"/>
      <c r="G179" s="3"/>
      <c r="H179" s="3"/>
      <c r="J179" s="3"/>
      <c r="K179" s="3"/>
      <c r="L179" s="3"/>
      <c r="M179" s="3"/>
      <c r="N179" s="3"/>
      <c r="O179" s="3"/>
      <c r="P179" s="3"/>
      <c r="Q179" s="3"/>
      <c r="R179" s="3"/>
    </row>
    <row r="180" spans="1:22" x14ac:dyDescent="0.25">
      <c r="A180" s="8"/>
      <c r="B180" s="8"/>
      <c r="D180" s="8"/>
      <c r="E180" s="8"/>
      <c r="F180" s="3"/>
      <c r="G180" s="3"/>
      <c r="H180" s="3"/>
      <c r="J180" s="3"/>
      <c r="K180" s="3"/>
      <c r="L180" s="3"/>
      <c r="M180" s="3"/>
      <c r="N180" s="3"/>
      <c r="O180" s="3"/>
      <c r="P180" s="3"/>
      <c r="Q180" s="3"/>
      <c r="R180" s="3"/>
    </row>
    <row r="181" spans="1:22" x14ac:dyDescent="0.25">
      <c r="A181" s="8"/>
      <c r="B181" s="8"/>
      <c r="D181" s="8"/>
      <c r="E181" s="8"/>
      <c r="F181" s="3"/>
      <c r="G181" s="3"/>
      <c r="H181" s="3"/>
      <c r="J181" s="3"/>
      <c r="K181" s="3"/>
      <c r="L181" s="3"/>
      <c r="M181" s="3"/>
      <c r="N181" s="3"/>
      <c r="O181" s="3"/>
      <c r="P181" s="3"/>
      <c r="Q181" s="3"/>
      <c r="R181" s="3"/>
    </row>
    <row r="182" spans="1:22" x14ac:dyDescent="0.25">
      <c r="A182" s="8"/>
      <c r="F182" s="3"/>
      <c r="G182" s="3"/>
      <c r="H182" s="3"/>
      <c r="J182" s="3"/>
      <c r="K182" s="3"/>
      <c r="L182" s="3"/>
      <c r="M182" s="3"/>
      <c r="N182" s="3"/>
      <c r="O182" s="3"/>
      <c r="P182" s="3"/>
      <c r="Q182" s="3"/>
      <c r="R182" s="3"/>
    </row>
    <row r="183" spans="1:22" x14ac:dyDescent="0.25">
      <c r="A183" s="8"/>
      <c r="F183" s="3"/>
      <c r="G183" s="3"/>
      <c r="H183" s="3"/>
      <c r="J183" s="3"/>
      <c r="K183" s="3"/>
      <c r="L183" s="3"/>
      <c r="M183" s="3"/>
      <c r="N183" s="3"/>
      <c r="O183" s="3"/>
      <c r="P183" s="3"/>
      <c r="Q183" s="3"/>
      <c r="R183" s="3"/>
    </row>
    <row r="184" spans="1:22" x14ac:dyDescent="0.25">
      <c r="A184" s="8"/>
      <c r="F184" s="3"/>
      <c r="G184" s="3"/>
      <c r="H184" s="3"/>
      <c r="J184" s="3"/>
      <c r="K184" s="3"/>
      <c r="L184" s="3"/>
      <c r="M184" s="3"/>
      <c r="N184" s="3"/>
      <c r="O184" s="3"/>
      <c r="P184" s="3"/>
      <c r="Q184" s="3"/>
      <c r="R184" s="3"/>
    </row>
    <row r="185" spans="1:22" x14ac:dyDescent="0.25">
      <c r="A185" s="8"/>
      <c r="F185" s="3"/>
      <c r="G185" s="3"/>
      <c r="H185" s="3"/>
      <c r="J185" s="3"/>
      <c r="K185" s="3"/>
      <c r="L185" s="3"/>
      <c r="M185" s="3"/>
      <c r="N185" s="3"/>
      <c r="O185" s="3"/>
      <c r="P185" s="3"/>
      <c r="Q185" s="3"/>
      <c r="R185" s="3"/>
    </row>
    <row r="186" spans="1:22" s="8" customFormat="1" x14ac:dyDescent="0.25">
      <c r="C186"/>
      <c r="F186" s="3"/>
      <c r="G186" s="3"/>
      <c r="H186" s="3"/>
      <c r="I186"/>
      <c r="J186" s="3"/>
      <c r="K186" s="3"/>
      <c r="L186" s="3"/>
      <c r="M186" s="3"/>
      <c r="N186" s="3"/>
      <c r="O186" s="3"/>
      <c r="P186" s="3"/>
      <c r="Q186" s="3"/>
      <c r="R186" s="9"/>
      <c r="U186"/>
      <c r="V186"/>
    </row>
    <row r="187" spans="1:22" x14ac:dyDescent="0.25">
      <c r="A187" s="8"/>
      <c r="B187" s="8"/>
      <c r="D187" s="8"/>
      <c r="E187" s="8"/>
      <c r="F187" s="3"/>
      <c r="G187" s="3"/>
      <c r="H187" s="3"/>
      <c r="J187" s="3"/>
      <c r="K187" s="3"/>
      <c r="L187" s="3"/>
      <c r="M187" s="3"/>
      <c r="N187" s="3"/>
      <c r="O187" s="3"/>
      <c r="P187" s="3"/>
      <c r="Q187" s="3"/>
      <c r="R187" s="3"/>
    </row>
    <row r="188" spans="1:22" x14ac:dyDescent="0.25">
      <c r="A188" s="8"/>
      <c r="B188" s="8"/>
      <c r="D188" s="7"/>
      <c r="E188" s="7"/>
      <c r="F188" s="3"/>
      <c r="G188" s="3"/>
      <c r="H188" s="3"/>
      <c r="J188" s="3"/>
      <c r="K188" s="3"/>
      <c r="L188" s="3"/>
      <c r="M188" s="3"/>
      <c r="N188" s="3"/>
      <c r="O188" s="3"/>
      <c r="P188" s="3"/>
      <c r="Q188" s="3"/>
      <c r="R188" s="3"/>
      <c r="U188" s="8"/>
      <c r="V188" s="8"/>
    </row>
    <row r="189" spans="1:22" x14ac:dyDescent="0.25">
      <c r="A189" s="8"/>
      <c r="B189" s="8"/>
      <c r="D189" s="7"/>
      <c r="E189" s="7"/>
      <c r="F189" s="3"/>
      <c r="G189" s="3"/>
      <c r="H189" s="3"/>
      <c r="J189" s="3"/>
      <c r="K189" s="3"/>
      <c r="L189" s="3"/>
      <c r="M189" s="3"/>
      <c r="N189" s="3"/>
      <c r="O189" s="3"/>
      <c r="P189" s="3"/>
      <c r="Q189" s="3"/>
      <c r="R189" s="3"/>
    </row>
    <row r="190" spans="1:22" x14ac:dyDescent="0.25">
      <c r="A190" s="13"/>
      <c r="B190" s="8"/>
      <c r="D190" s="8"/>
      <c r="E190" s="8"/>
      <c r="F190" s="3"/>
      <c r="G190" s="3"/>
      <c r="H190" s="3"/>
      <c r="J190" s="3"/>
      <c r="K190" s="3"/>
      <c r="L190" s="3"/>
      <c r="M190" s="3"/>
      <c r="N190" s="3"/>
      <c r="O190" s="3"/>
      <c r="P190" s="3"/>
      <c r="Q190" s="3"/>
      <c r="R190" s="3"/>
    </row>
    <row r="191" spans="1:22" s="8" customFormat="1" x14ac:dyDescent="0.25">
      <c r="B191"/>
      <c r="C191"/>
      <c r="D191"/>
      <c r="E191"/>
      <c r="F191" s="3"/>
      <c r="G191" s="3"/>
      <c r="H191" s="3"/>
      <c r="I191"/>
      <c r="J191" s="3"/>
      <c r="K191" s="3"/>
      <c r="L191" s="3"/>
      <c r="M191" s="3"/>
      <c r="N191" s="3"/>
      <c r="O191" s="3"/>
      <c r="P191" s="3"/>
      <c r="Q191" s="3"/>
      <c r="R191" s="9"/>
      <c r="U191"/>
      <c r="V191"/>
    </row>
    <row r="192" spans="1:22" x14ac:dyDescent="0.25">
      <c r="A192" s="8"/>
      <c r="B192" s="8"/>
      <c r="D192" s="8"/>
      <c r="E192" s="8"/>
      <c r="F192" s="3"/>
      <c r="G192" s="3"/>
      <c r="H192" s="3"/>
      <c r="J192" s="3"/>
      <c r="K192" s="3"/>
      <c r="L192" s="3"/>
      <c r="M192" s="3"/>
      <c r="N192" s="3"/>
      <c r="O192" s="3"/>
      <c r="P192" s="3"/>
      <c r="Q192" s="3"/>
      <c r="R192" s="3"/>
    </row>
    <row r="193" spans="1:22" x14ac:dyDescent="0.25">
      <c r="A193" s="13"/>
      <c r="F193" s="3"/>
      <c r="G193" s="3"/>
      <c r="H193" s="3"/>
      <c r="J193" s="3"/>
      <c r="K193" s="3"/>
      <c r="L193" s="3"/>
      <c r="M193" s="3"/>
      <c r="N193" s="3"/>
      <c r="O193" s="3"/>
      <c r="P193" s="3"/>
      <c r="Q193" s="3"/>
      <c r="R193" s="3"/>
      <c r="U193" s="8"/>
      <c r="V193" s="8"/>
    </row>
    <row r="194" spans="1:22" x14ac:dyDescent="0.25">
      <c r="A194" s="8"/>
      <c r="B194" s="8"/>
      <c r="D194" s="8"/>
      <c r="E194" s="8"/>
      <c r="F194" s="3"/>
      <c r="G194" s="3"/>
      <c r="H194" s="3"/>
      <c r="J194" s="3"/>
      <c r="K194" s="3"/>
      <c r="L194" s="3"/>
      <c r="M194" s="3"/>
      <c r="N194" s="3"/>
      <c r="O194" s="3"/>
      <c r="P194" s="3"/>
      <c r="Q194" s="3"/>
      <c r="R194" s="3"/>
    </row>
    <row r="195" spans="1:22" x14ac:dyDescent="0.25">
      <c r="A195" s="8"/>
      <c r="B195" s="8"/>
      <c r="D195" s="8"/>
      <c r="E195" s="8"/>
      <c r="F195" s="3"/>
      <c r="G195" s="3"/>
      <c r="H195" s="3"/>
      <c r="J195" s="3"/>
      <c r="K195" s="3"/>
      <c r="L195" s="3"/>
      <c r="M195" s="3"/>
      <c r="N195" s="3"/>
      <c r="O195" s="3"/>
      <c r="P195" s="3"/>
      <c r="Q195" s="3"/>
      <c r="R195" s="3"/>
    </row>
    <row r="196" spans="1:22" x14ac:dyDescent="0.25">
      <c r="A196" s="8"/>
      <c r="F196" s="3"/>
      <c r="G196" s="3"/>
      <c r="H196" s="3"/>
      <c r="J196" s="3"/>
      <c r="K196" s="3"/>
      <c r="L196" s="3"/>
      <c r="M196" s="3"/>
      <c r="N196" s="3"/>
      <c r="O196" s="3"/>
      <c r="P196" s="3"/>
      <c r="Q196" s="3"/>
      <c r="R196" s="3"/>
    </row>
    <row r="197" spans="1:22" x14ac:dyDescent="0.25">
      <c r="A197" s="8"/>
      <c r="B197" s="8"/>
      <c r="D197" s="8"/>
      <c r="E197" s="8"/>
      <c r="F197" s="3"/>
      <c r="G197" s="3"/>
      <c r="H197" s="3"/>
      <c r="J197" s="3"/>
      <c r="K197" s="3"/>
      <c r="L197" s="3"/>
      <c r="M197" s="3"/>
      <c r="N197" s="3"/>
      <c r="O197" s="3"/>
      <c r="P197" s="3"/>
      <c r="Q197" s="3"/>
      <c r="R197" s="3"/>
    </row>
    <row r="198" spans="1:22" x14ac:dyDescent="0.25">
      <c r="A198" s="8"/>
      <c r="F198" s="3"/>
      <c r="G198" s="3"/>
      <c r="H198" s="3"/>
      <c r="J198" s="3"/>
      <c r="K198" s="3"/>
      <c r="L198" s="3"/>
      <c r="M198" s="3"/>
      <c r="N198" s="3"/>
      <c r="O198" s="3"/>
      <c r="P198" s="3"/>
      <c r="Q198" s="3"/>
      <c r="R198" s="3"/>
    </row>
    <row r="199" spans="1:22" x14ac:dyDescent="0.25">
      <c r="A199" s="8"/>
      <c r="F199" s="3"/>
      <c r="G199" s="3"/>
      <c r="H199" s="3"/>
      <c r="J199" s="3"/>
      <c r="K199" s="3"/>
      <c r="L199" s="3"/>
      <c r="M199" s="3"/>
      <c r="N199" s="3"/>
      <c r="O199" s="3"/>
      <c r="P199" s="3"/>
      <c r="Q199" s="3"/>
      <c r="R199" s="3"/>
    </row>
    <row r="200" spans="1:22" s="8" customFormat="1" x14ac:dyDescent="0.25">
      <c r="B200"/>
      <c r="C200"/>
      <c r="D200"/>
      <c r="E200"/>
      <c r="F200" s="3"/>
      <c r="G200" s="3"/>
      <c r="H200" s="3"/>
      <c r="I200"/>
      <c r="J200" s="3"/>
      <c r="K200" s="3"/>
      <c r="L200" s="3"/>
      <c r="M200" s="3"/>
      <c r="N200" s="3"/>
      <c r="O200" s="3"/>
      <c r="P200" s="3"/>
      <c r="Q200" s="3"/>
      <c r="R200" s="9"/>
      <c r="U200"/>
      <c r="V200"/>
    </row>
    <row r="201" spans="1:22" s="8" customFormat="1" x14ac:dyDescent="0.25">
      <c r="B201"/>
      <c r="C201"/>
      <c r="D201"/>
      <c r="E201"/>
      <c r="F201" s="3"/>
      <c r="G201" s="3"/>
      <c r="H201" s="3"/>
      <c r="I201"/>
      <c r="J201" s="3"/>
      <c r="K201" s="3"/>
      <c r="L201" s="3"/>
      <c r="M201" s="3"/>
      <c r="N201" s="3"/>
      <c r="O201" s="3"/>
      <c r="P201" s="3"/>
      <c r="Q201" s="3"/>
      <c r="R201" s="9"/>
      <c r="U201"/>
      <c r="V201"/>
    </row>
    <row r="202" spans="1:22" s="8" customFormat="1" x14ac:dyDescent="0.25">
      <c r="B202"/>
      <c r="C202"/>
      <c r="D202"/>
      <c r="E202"/>
      <c r="F202" s="3"/>
      <c r="G202" s="3"/>
      <c r="H202" s="3"/>
      <c r="I202"/>
      <c r="J202" s="3"/>
      <c r="K202" s="3"/>
      <c r="L202" s="3"/>
      <c r="M202" s="3"/>
      <c r="N202" s="3"/>
      <c r="O202" s="3"/>
      <c r="P202" s="3"/>
      <c r="Q202" s="3"/>
      <c r="R202" s="9"/>
    </row>
    <row r="203" spans="1:22" x14ac:dyDescent="0.25">
      <c r="A203" s="8"/>
      <c r="B203" s="8"/>
      <c r="D203" s="8"/>
      <c r="E203" s="8"/>
      <c r="F203" s="3"/>
      <c r="G203" s="3"/>
      <c r="H203" s="3"/>
      <c r="J203" s="3"/>
      <c r="K203" s="3"/>
      <c r="L203" s="3"/>
      <c r="M203" s="3"/>
      <c r="N203" s="3"/>
      <c r="O203" s="3"/>
      <c r="P203" s="3"/>
      <c r="Q203" s="3"/>
      <c r="R203" s="3"/>
      <c r="U203" s="8"/>
      <c r="V203" s="8"/>
    </row>
    <row r="204" spans="1:22" x14ac:dyDescent="0.25">
      <c r="A204" s="13"/>
      <c r="F204" s="3"/>
      <c r="G204" s="3"/>
      <c r="H204" s="3"/>
      <c r="J204" s="3"/>
      <c r="K204" s="3"/>
      <c r="L204" s="3"/>
      <c r="M204" s="3"/>
      <c r="N204" s="3"/>
      <c r="O204" s="3"/>
      <c r="P204" s="3"/>
      <c r="Q204" s="3"/>
      <c r="R204" s="3"/>
      <c r="U204" s="8"/>
      <c r="V204" s="8"/>
    </row>
    <row r="205" spans="1:22" x14ac:dyDescent="0.25">
      <c r="A205" s="8"/>
      <c r="F205" s="3"/>
      <c r="G205" s="3"/>
      <c r="H205" s="3"/>
      <c r="J205" s="3"/>
      <c r="K205" s="3"/>
      <c r="L205" s="3"/>
      <c r="M205" s="3"/>
      <c r="N205" s="3"/>
      <c r="O205" s="3"/>
      <c r="P205" s="3"/>
      <c r="Q205" s="3"/>
      <c r="R205" s="3"/>
    </row>
    <row r="206" spans="1:22" x14ac:dyDescent="0.25">
      <c r="A206" s="8"/>
      <c r="B206" s="8"/>
      <c r="D206" s="8"/>
      <c r="E206" s="8"/>
      <c r="F206" s="3"/>
      <c r="G206" s="3"/>
      <c r="H206" s="3"/>
      <c r="J206" s="3"/>
      <c r="K206" s="3"/>
      <c r="L206" s="3"/>
      <c r="M206" s="3"/>
      <c r="N206" s="3"/>
      <c r="O206" s="3"/>
      <c r="P206" s="3"/>
      <c r="Q206" s="3"/>
      <c r="R206" s="3"/>
    </row>
    <row r="207" spans="1:22" s="8" customFormat="1" x14ac:dyDescent="0.25">
      <c r="C207"/>
      <c r="F207" s="3"/>
      <c r="G207" s="3"/>
      <c r="H207" s="3"/>
      <c r="I207"/>
      <c r="J207" s="3"/>
      <c r="K207" s="3"/>
      <c r="L207" s="3"/>
      <c r="M207" s="3"/>
      <c r="N207" s="3"/>
      <c r="O207" s="3"/>
      <c r="P207" s="3"/>
      <c r="Q207" s="3"/>
      <c r="R207" s="9"/>
      <c r="U207"/>
      <c r="V207"/>
    </row>
    <row r="208" spans="1:22" x14ac:dyDescent="0.25">
      <c r="A208" s="8"/>
      <c r="F208" s="3"/>
      <c r="G208" s="3"/>
      <c r="H208" s="3"/>
      <c r="J208" s="3"/>
      <c r="K208" s="3"/>
      <c r="L208" s="3"/>
      <c r="M208" s="3"/>
      <c r="N208" s="3"/>
      <c r="O208" s="3"/>
      <c r="P208" s="3"/>
      <c r="Q208" s="3"/>
      <c r="R208" s="3"/>
    </row>
    <row r="209" spans="1:22" s="8" customFormat="1" x14ac:dyDescent="0.25">
      <c r="B209"/>
      <c r="C209"/>
      <c r="D209"/>
      <c r="E209"/>
      <c r="F209" s="3"/>
      <c r="G209" s="3"/>
      <c r="H209" s="3"/>
      <c r="I209"/>
      <c r="J209" s="3"/>
      <c r="K209" s="3"/>
      <c r="L209" s="3"/>
      <c r="M209" s="3"/>
      <c r="N209" s="3"/>
      <c r="O209" s="3"/>
      <c r="P209" s="3"/>
      <c r="Q209" s="3"/>
      <c r="R209" s="9"/>
    </row>
    <row r="210" spans="1:22" x14ac:dyDescent="0.25">
      <c r="A210" s="8"/>
      <c r="B210" s="8"/>
      <c r="D210" s="8"/>
      <c r="E210" s="8"/>
      <c r="F210" s="3"/>
      <c r="G210" s="3"/>
      <c r="H210" s="3"/>
      <c r="J210" s="3"/>
      <c r="K210" s="3"/>
      <c r="L210" s="3"/>
      <c r="M210" s="3"/>
      <c r="N210" s="3"/>
      <c r="O210" s="3"/>
      <c r="P210" s="3"/>
      <c r="Q210" s="3"/>
      <c r="R210" s="3"/>
    </row>
    <row r="211" spans="1:22" s="8" customFormat="1" x14ac:dyDescent="0.25">
      <c r="B211"/>
      <c r="C211"/>
      <c r="D211"/>
      <c r="E211"/>
      <c r="F211" s="3"/>
      <c r="G211" s="3"/>
      <c r="H211" s="3"/>
      <c r="I211"/>
      <c r="J211" s="3"/>
      <c r="K211" s="3"/>
      <c r="L211" s="3"/>
      <c r="M211" s="3"/>
      <c r="N211" s="3"/>
      <c r="O211" s="3"/>
      <c r="P211" s="3"/>
      <c r="Q211" s="3"/>
      <c r="R211" s="9"/>
    </row>
    <row r="212" spans="1:22" s="8" customFormat="1" x14ac:dyDescent="0.25">
      <c r="B212"/>
      <c r="C212"/>
      <c r="D212"/>
      <c r="E212"/>
      <c r="F212" s="3"/>
      <c r="G212" s="3"/>
      <c r="H212" s="3"/>
      <c r="I212"/>
      <c r="J212" s="3"/>
      <c r="K212" s="3"/>
      <c r="L212" s="3"/>
      <c r="M212" s="3"/>
      <c r="N212" s="3"/>
      <c r="O212" s="3"/>
      <c r="P212" s="3"/>
      <c r="Q212" s="3"/>
      <c r="R212" s="9"/>
      <c r="U212"/>
      <c r="V212"/>
    </row>
    <row r="213" spans="1:22" x14ac:dyDescent="0.25">
      <c r="A213" s="8"/>
      <c r="F213" s="3"/>
      <c r="G213" s="3"/>
      <c r="H213" s="3"/>
      <c r="J213" s="3"/>
      <c r="K213" s="3"/>
      <c r="L213" s="3"/>
      <c r="M213" s="3"/>
      <c r="N213" s="3"/>
      <c r="O213" s="3"/>
      <c r="P213" s="3"/>
      <c r="Q213" s="3"/>
      <c r="R213" s="3"/>
      <c r="U213" s="8"/>
      <c r="V213" s="8"/>
    </row>
    <row r="214" spans="1:22" x14ac:dyDescent="0.25">
      <c r="A214" s="8"/>
      <c r="F214" s="3"/>
      <c r="G214" s="3"/>
      <c r="H214" s="3"/>
      <c r="J214" s="3"/>
      <c r="K214" s="3"/>
      <c r="L214" s="3"/>
      <c r="M214" s="3"/>
      <c r="N214" s="3"/>
      <c r="O214" s="3"/>
      <c r="P214" s="3"/>
      <c r="Q214" s="3"/>
      <c r="R214" s="3"/>
      <c r="U214" s="8"/>
      <c r="V214" s="8"/>
    </row>
    <row r="215" spans="1:22" x14ac:dyDescent="0.25">
      <c r="A215" s="8"/>
      <c r="F215" s="3"/>
      <c r="G215" s="3"/>
      <c r="H215" s="3"/>
      <c r="J215" s="3"/>
      <c r="K215" s="3"/>
      <c r="L215" s="3"/>
      <c r="M215" s="3"/>
      <c r="N215" s="3"/>
      <c r="O215" s="3"/>
      <c r="P215" s="3"/>
      <c r="Q215" s="3"/>
      <c r="R215" s="3"/>
    </row>
    <row r="216" spans="1:22" x14ac:dyDescent="0.25">
      <c r="A216" s="8"/>
      <c r="F216" s="3"/>
      <c r="G216" s="3"/>
      <c r="H216" s="3"/>
      <c r="J216" s="3"/>
      <c r="K216" s="3"/>
      <c r="L216" s="3"/>
      <c r="M216" s="3"/>
      <c r="N216" s="3"/>
      <c r="O216" s="3"/>
      <c r="P216" s="3"/>
      <c r="Q216" s="3"/>
      <c r="R216" s="3"/>
    </row>
    <row r="217" spans="1:22" ht="15.75" customHeight="1" x14ac:dyDescent="0.25">
      <c r="A217" s="8"/>
      <c r="B217" s="8"/>
      <c r="D217" s="8"/>
      <c r="E217" s="8"/>
      <c r="F217" s="3"/>
      <c r="G217" s="3"/>
      <c r="H217" s="3"/>
      <c r="J217" s="3"/>
      <c r="K217" s="3"/>
      <c r="L217" s="3"/>
      <c r="M217" s="3"/>
      <c r="N217" s="3"/>
      <c r="O217" s="3"/>
      <c r="P217" s="3"/>
      <c r="Q217" s="3"/>
      <c r="R217" s="3"/>
    </row>
    <row r="218" spans="1:22" x14ac:dyDescent="0.25">
      <c r="A218" s="8"/>
      <c r="F218" s="3"/>
      <c r="G218" s="3"/>
      <c r="H218" s="3"/>
      <c r="J218" s="3"/>
      <c r="K218" s="3"/>
      <c r="L218" s="3"/>
      <c r="M218" s="3"/>
      <c r="N218" s="3"/>
      <c r="O218" s="3"/>
      <c r="P218" s="3"/>
      <c r="Q218" s="3"/>
      <c r="R218" s="3"/>
    </row>
    <row r="219" spans="1:22" x14ac:dyDescent="0.25">
      <c r="A219" s="8"/>
      <c r="F219" s="3"/>
      <c r="G219" s="3"/>
      <c r="H219" s="3"/>
      <c r="J219" s="3"/>
      <c r="K219" s="3"/>
      <c r="L219" s="3"/>
      <c r="M219" s="3"/>
      <c r="N219" s="3"/>
      <c r="O219" s="3"/>
      <c r="P219" s="3"/>
      <c r="Q219" s="3"/>
      <c r="R219" s="3"/>
    </row>
    <row r="220" spans="1:22" x14ac:dyDescent="0.25">
      <c r="A220" s="8"/>
      <c r="B220" s="8"/>
      <c r="D220" s="8"/>
      <c r="E220" s="8"/>
      <c r="F220" s="3"/>
      <c r="G220" s="3"/>
      <c r="H220" s="3"/>
      <c r="J220" s="3"/>
      <c r="K220" s="3"/>
      <c r="L220" s="3"/>
      <c r="M220" s="3"/>
      <c r="N220" s="3"/>
      <c r="O220" s="3"/>
      <c r="P220" s="3"/>
      <c r="Q220" s="3"/>
      <c r="R220" s="3"/>
    </row>
    <row r="221" spans="1:22" s="8" customFormat="1" x14ac:dyDescent="0.25">
      <c r="B221"/>
      <c r="C221"/>
      <c r="D221"/>
      <c r="E221"/>
      <c r="F221" s="3"/>
      <c r="G221" s="3"/>
      <c r="H221" s="3"/>
      <c r="I221"/>
      <c r="J221" s="3"/>
      <c r="K221" s="3"/>
      <c r="L221" s="3"/>
      <c r="M221" s="3"/>
      <c r="N221" s="3"/>
      <c r="O221" s="3"/>
      <c r="P221" s="3"/>
      <c r="Q221" s="3"/>
      <c r="R221" s="9"/>
      <c r="U221"/>
      <c r="V221"/>
    </row>
    <row r="222" spans="1:22" x14ac:dyDescent="0.25">
      <c r="A222" s="12"/>
      <c r="F222" s="3"/>
      <c r="G222" s="3"/>
      <c r="H222" s="3"/>
      <c r="J222" s="3"/>
      <c r="K222" s="3"/>
      <c r="L222" s="3"/>
      <c r="M222" s="3"/>
      <c r="N222" s="3"/>
      <c r="O222" s="3"/>
      <c r="P222" s="3"/>
      <c r="Q222" s="3"/>
      <c r="R222" s="3"/>
    </row>
    <row r="223" spans="1:22" s="8" customFormat="1" x14ac:dyDescent="0.25">
      <c r="A223" s="12"/>
      <c r="B223"/>
      <c r="C223"/>
      <c r="D223"/>
      <c r="E223"/>
      <c r="F223" s="3"/>
      <c r="G223" s="3"/>
      <c r="H223" s="3"/>
      <c r="I223"/>
      <c r="J223" s="3"/>
      <c r="K223" s="3"/>
      <c r="L223" s="3"/>
      <c r="M223" s="3"/>
      <c r="N223" s="3"/>
      <c r="O223" s="3"/>
      <c r="P223" s="3"/>
      <c r="Q223" s="3"/>
      <c r="R223" s="9"/>
    </row>
    <row r="224" spans="1:22" x14ac:dyDescent="0.25">
      <c r="A224" s="12"/>
      <c r="F224" s="3"/>
      <c r="G224" s="3"/>
      <c r="H224" s="3"/>
      <c r="J224" s="3"/>
      <c r="K224" s="3"/>
      <c r="L224" s="3"/>
      <c r="M224" s="3"/>
      <c r="N224" s="3"/>
      <c r="O224" s="3"/>
      <c r="P224" s="3"/>
      <c r="Q224" s="3"/>
      <c r="R224" s="3"/>
    </row>
    <row r="225" spans="1:22" s="8" customFormat="1" x14ac:dyDescent="0.25">
      <c r="A225" s="12"/>
      <c r="B225"/>
      <c r="C225"/>
      <c r="D225"/>
      <c r="E225"/>
      <c r="F225" s="3"/>
      <c r="G225" s="3"/>
      <c r="H225" s="3"/>
      <c r="I225"/>
      <c r="J225" s="3"/>
      <c r="K225" s="3"/>
      <c r="L225" s="3"/>
      <c r="M225" s="3"/>
      <c r="N225" s="3"/>
      <c r="O225" s="3"/>
      <c r="P225" s="3"/>
      <c r="Q225" s="3"/>
      <c r="R225" s="9"/>
    </row>
    <row r="226" spans="1:22" x14ac:dyDescent="0.25">
      <c r="A226" s="8"/>
      <c r="B226" s="8"/>
      <c r="D226" s="8"/>
      <c r="E226" s="8"/>
      <c r="F226" s="3"/>
      <c r="G226" s="3"/>
      <c r="H226" s="3"/>
      <c r="J226" s="3"/>
      <c r="K226" s="3"/>
      <c r="L226" s="3"/>
      <c r="M226" s="3"/>
      <c r="N226" s="3"/>
      <c r="O226" s="3"/>
      <c r="P226" s="3"/>
      <c r="Q226" s="3"/>
      <c r="R226" s="3"/>
    </row>
    <row r="227" spans="1:22" x14ac:dyDescent="0.25">
      <c r="A227" s="8"/>
      <c r="F227" s="3"/>
      <c r="G227" s="3"/>
      <c r="H227" s="3"/>
      <c r="J227" s="3"/>
      <c r="K227" s="3"/>
      <c r="L227" s="3"/>
      <c r="M227" s="3"/>
      <c r="N227" s="3"/>
      <c r="O227" s="3"/>
      <c r="P227" s="3"/>
      <c r="Q227" s="3"/>
      <c r="R227" s="3"/>
      <c r="U227" s="8"/>
      <c r="V227" s="8"/>
    </row>
    <row r="228" spans="1:22" s="8" customFormat="1" x14ac:dyDescent="0.25">
      <c r="C228"/>
      <c r="F228" s="3"/>
      <c r="G228" s="3"/>
      <c r="H228" s="3"/>
      <c r="I228"/>
      <c r="J228" s="3"/>
      <c r="K228" s="3"/>
      <c r="L228" s="3"/>
      <c r="M228" s="3"/>
      <c r="N228" s="3"/>
      <c r="O228" s="3"/>
      <c r="P228" s="3"/>
      <c r="Q228" s="3"/>
      <c r="R228" s="9"/>
      <c r="U228"/>
      <c r="V228"/>
    </row>
    <row r="229" spans="1:22" x14ac:dyDescent="0.25">
      <c r="A229" s="8"/>
      <c r="F229" s="3"/>
      <c r="G229" s="3"/>
      <c r="H229" s="3"/>
      <c r="J229" s="3"/>
      <c r="K229" s="3"/>
      <c r="L229" s="3"/>
      <c r="M229" s="3"/>
      <c r="N229" s="3"/>
      <c r="O229" s="3"/>
      <c r="P229" s="3"/>
      <c r="Q229" s="3"/>
      <c r="R229" s="3"/>
    </row>
    <row r="230" spans="1:22" s="8" customFormat="1" x14ac:dyDescent="0.25">
      <c r="B230"/>
      <c r="C230"/>
      <c r="D230"/>
      <c r="E230"/>
      <c r="F230" s="3"/>
      <c r="G230" s="3"/>
      <c r="H230" s="3"/>
      <c r="I230"/>
      <c r="J230" s="3"/>
      <c r="K230" s="3"/>
      <c r="L230" s="3"/>
      <c r="M230" s="3"/>
      <c r="N230" s="3"/>
      <c r="O230" s="3"/>
      <c r="P230" s="3"/>
      <c r="Q230" s="3"/>
      <c r="R230" s="9"/>
    </row>
    <row r="231" spans="1:22" s="8" customFormat="1" x14ac:dyDescent="0.25">
      <c r="B231"/>
      <c r="C231"/>
      <c r="D231"/>
      <c r="E231"/>
      <c r="F231" s="3"/>
      <c r="G231" s="3"/>
      <c r="H231" s="3"/>
      <c r="I231"/>
      <c r="J231" s="3"/>
      <c r="K231" s="3"/>
      <c r="L231" s="3"/>
      <c r="M231" s="3"/>
      <c r="N231" s="3"/>
      <c r="O231" s="3"/>
      <c r="P231" s="3"/>
      <c r="Q231" s="3"/>
      <c r="R231" s="9"/>
      <c r="U231"/>
      <c r="V231"/>
    </row>
    <row r="232" spans="1:22" x14ac:dyDescent="0.25">
      <c r="A232" s="8"/>
      <c r="F232" s="3"/>
      <c r="G232" s="3"/>
      <c r="H232" s="3"/>
      <c r="J232" s="3"/>
      <c r="K232" s="3"/>
      <c r="L232" s="3"/>
      <c r="M232" s="3"/>
      <c r="N232" s="3"/>
      <c r="O232" s="3"/>
      <c r="P232" s="3"/>
      <c r="Q232" s="3"/>
      <c r="R232" s="3"/>
      <c r="U232" s="8"/>
      <c r="V232" s="8"/>
    </row>
    <row r="233" spans="1:22" x14ac:dyDescent="0.25">
      <c r="A233" s="8"/>
      <c r="F233" s="3"/>
      <c r="G233" s="3"/>
      <c r="H233" s="3"/>
      <c r="J233" s="3"/>
      <c r="K233" s="3"/>
      <c r="L233" s="3"/>
      <c r="M233" s="3"/>
      <c r="N233" s="3"/>
      <c r="O233" s="3"/>
      <c r="P233" s="3"/>
      <c r="Q233" s="3"/>
      <c r="R233" s="3"/>
      <c r="U233" s="8"/>
      <c r="V233" s="8"/>
    </row>
    <row r="234" spans="1:22" s="8" customFormat="1" x14ac:dyDescent="0.25">
      <c r="B234"/>
      <c r="C234"/>
      <c r="D234"/>
      <c r="E234"/>
      <c r="F234" s="3"/>
      <c r="G234" s="3"/>
      <c r="H234" s="3"/>
      <c r="I234"/>
      <c r="J234" s="3"/>
      <c r="K234" s="3"/>
      <c r="L234" s="3"/>
      <c r="M234" s="3"/>
      <c r="N234" s="3"/>
      <c r="O234" s="3"/>
      <c r="P234" s="3"/>
      <c r="Q234" s="3"/>
      <c r="R234" s="9"/>
      <c r="U234"/>
      <c r="V234"/>
    </row>
    <row r="235" spans="1:22" s="8" customFormat="1" x14ac:dyDescent="0.25">
      <c r="C235"/>
      <c r="F235" s="3"/>
      <c r="G235" s="3"/>
      <c r="H235" s="3"/>
      <c r="I235"/>
      <c r="J235" s="3"/>
      <c r="K235" s="3"/>
      <c r="L235" s="3"/>
      <c r="M235" s="3"/>
      <c r="N235" s="3"/>
      <c r="O235" s="3"/>
      <c r="P235" s="3"/>
      <c r="Q235" s="3"/>
      <c r="R235" s="9"/>
      <c r="U235"/>
      <c r="V235"/>
    </row>
    <row r="236" spans="1:22" x14ac:dyDescent="0.25">
      <c r="A236" s="8"/>
      <c r="F236" s="3"/>
      <c r="G236" s="3"/>
      <c r="H236" s="3"/>
      <c r="J236" s="3"/>
      <c r="K236" s="3"/>
      <c r="L236" s="3"/>
      <c r="M236" s="3"/>
      <c r="N236" s="3"/>
      <c r="O236" s="3"/>
      <c r="P236" s="3"/>
      <c r="Q236" s="3"/>
      <c r="R236" s="3"/>
      <c r="U236" s="8"/>
      <c r="V236" s="8"/>
    </row>
    <row r="237" spans="1:22" x14ac:dyDescent="0.25">
      <c r="A237" s="8"/>
      <c r="F237" s="3"/>
      <c r="G237" s="3"/>
      <c r="H237" s="3"/>
      <c r="J237" s="3"/>
      <c r="K237" s="3"/>
      <c r="L237" s="3"/>
      <c r="M237" s="3"/>
      <c r="N237" s="3"/>
      <c r="O237" s="3"/>
      <c r="P237" s="3"/>
      <c r="Q237" s="3"/>
      <c r="R237" s="3"/>
      <c r="U237" s="8"/>
      <c r="V237" s="8"/>
    </row>
    <row r="238" spans="1:22" s="8" customFormat="1" x14ac:dyDescent="0.25">
      <c r="B238"/>
      <c r="C238"/>
      <c r="D238"/>
      <c r="E238"/>
      <c r="F238" s="3"/>
      <c r="G238" s="3"/>
      <c r="H238" s="3"/>
      <c r="I238"/>
      <c r="J238" s="3"/>
      <c r="K238" s="3"/>
      <c r="L238" s="3"/>
      <c r="M238" s="3"/>
      <c r="N238" s="3"/>
      <c r="O238" s="3"/>
      <c r="P238" s="3"/>
      <c r="Q238" s="3"/>
      <c r="R238" s="9"/>
      <c r="U238"/>
      <c r="V238"/>
    </row>
    <row r="239" spans="1:22" x14ac:dyDescent="0.25">
      <c r="A239" s="8"/>
      <c r="B239" s="8"/>
      <c r="D239" s="8"/>
      <c r="E239" s="8"/>
      <c r="F239" s="3"/>
      <c r="G239" s="3"/>
      <c r="H239" s="3"/>
      <c r="J239" s="3"/>
      <c r="K239" s="3"/>
      <c r="L239" s="3"/>
      <c r="M239" s="3"/>
      <c r="N239" s="3"/>
      <c r="O239" s="3"/>
      <c r="P239" s="3"/>
      <c r="Q239" s="3"/>
      <c r="R239" s="3"/>
    </row>
    <row r="240" spans="1:22" x14ac:dyDescent="0.25">
      <c r="A240" s="13"/>
      <c r="F240" s="3"/>
      <c r="G240" s="3"/>
      <c r="H240" s="3"/>
      <c r="J240" s="3"/>
      <c r="K240" s="3"/>
      <c r="L240" s="3"/>
      <c r="M240" s="3"/>
      <c r="N240" s="3"/>
      <c r="O240" s="3"/>
      <c r="P240" s="3"/>
      <c r="Q240" s="3"/>
      <c r="R240" s="3"/>
      <c r="U240" s="8"/>
      <c r="V240" s="8"/>
    </row>
    <row r="241" spans="1:22" x14ac:dyDescent="0.25">
      <c r="A241" s="8"/>
      <c r="B241" s="8"/>
      <c r="D241" s="8"/>
      <c r="E241" s="8"/>
      <c r="F241" s="3"/>
      <c r="G241" s="3"/>
      <c r="H241" s="3"/>
      <c r="J241" s="3"/>
      <c r="K241" s="3"/>
      <c r="L241" s="3"/>
      <c r="M241" s="3"/>
      <c r="N241" s="3"/>
      <c r="O241" s="3"/>
      <c r="P241" s="3"/>
      <c r="Q241" s="3"/>
      <c r="R241" s="3"/>
    </row>
    <row r="242" spans="1:22" x14ac:dyDescent="0.25">
      <c r="A242" s="8"/>
      <c r="B242" s="8"/>
      <c r="D242" s="8"/>
      <c r="E242" s="8"/>
      <c r="F242" s="3"/>
      <c r="G242" s="3"/>
      <c r="H242" s="3"/>
      <c r="J242" s="3"/>
      <c r="K242" s="3"/>
      <c r="L242" s="3"/>
      <c r="M242" s="3"/>
      <c r="N242" s="3"/>
      <c r="O242" s="3"/>
      <c r="P242" s="3"/>
      <c r="Q242" s="3"/>
      <c r="R242" s="3"/>
    </row>
    <row r="243" spans="1:22" x14ac:dyDescent="0.25">
      <c r="A243" s="8"/>
      <c r="F243" s="3"/>
      <c r="G243" s="3"/>
      <c r="H243" s="3"/>
      <c r="J243" s="3"/>
      <c r="K243" s="3"/>
      <c r="L243" s="3"/>
      <c r="M243" s="3"/>
      <c r="N243" s="3"/>
      <c r="O243" s="3"/>
      <c r="P243" s="3"/>
      <c r="Q243" s="3"/>
      <c r="R243" s="3"/>
    </row>
    <row r="244" spans="1:22" s="8" customFormat="1" x14ac:dyDescent="0.25">
      <c r="C244"/>
      <c r="F244" s="3"/>
      <c r="G244" s="3"/>
      <c r="H244" s="3"/>
      <c r="I244"/>
      <c r="J244" s="3"/>
      <c r="K244" s="3"/>
      <c r="L244" s="3"/>
      <c r="M244" s="3"/>
      <c r="N244" s="3"/>
      <c r="O244" s="3"/>
      <c r="P244" s="3"/>
      <c r="Q244" s="3"/>
      <c r="R244" s="9"/>
      <c r="U244"/>
      <c r="V244"/>
    </row>
    <row r="245" spans="1:22" x14ac:dyDescent="0.25">
      <c r="A245" s="8"/>
      <c r="F245" s="3"/>
      <c r="G245" s="3"/>
      <c r="H245" s="3"/>
      <c r="J245" s="3"/>
      <c r="K245" s="3"/>
      <c r="L245" s="3"/>
      <c r="M245" s="3"/>
      <c r="N245" s="3"/>
      <c r="O245" s="3"/>
      <c r="P245" s="3"/>
      <c r="Q245" s="3"/>
      <c r="R245" s="3"/>
    </row>
    <row r="246" spans="1:22" x14ac:dyDescent="0.25">
      <c r="A246" s="8"/>
      <c r="B246" s="8"/>
      <c r="D246" s="8"/>
      <c r="E246" s="8"/>
      <c r="F246" s="3"/>
      <c r="G246" s="3"/>
      <c r="H246" s="3"/>
      <c r="J246" s="3"/>
      <c r="K246" s="3"/>
      <c r="L246" s="3"/>
      <c r="M246" s="3"/>
      <c r="N246" s="3"/>
      <c r="O246" s="3"/>
      <c r="P246" s="3"/>
      <c r="Q246" s="3"/>
      <c r="R246" s="3"/>
      <c r="U246" s="8"/>
      <c r="V246" s="8"/>
    </row>
    <row r="247" spans="1:22" s="8" customFormat="1" x14ac:dyDescent="0.25">
      <c r="C247"/>
      <c r="D247"/>
      <c r="E247"/>
      <c r="F247" s="3"/>
      <c r="G247" s="3"/>
      <c r="H247" s="3"/>
      <c r="I247"/>
      <c r="J247" s="3"/>
      <c r="K247" s="3"/>
      <c r="L247" s="3"/>
      <c r="M247" s="3"/>
      <c r="N247" s="3"/>
      <c r="O247" s="3"/>
      <c r="P247" s="3"/>
      <c r="Q247" s="3"/>
      <c r="R247" s="9"/>
      <c r="U247"/>
      <c r="V247"/>
    </row>
    <row r="248" spans="1:22" s="8" customFormat="1" x14ac:dyDescent="0.25">
      <c r="C248"/>
      <c r="F248" s="3"/>
      <c r="G248" s="3"/>
      <c r="H248" s="3"/>
      <c r="I248"/>
      <c r="J248" s="3"/>
      <c r="K248" s="3"/>
      <c r="L248" s="3"/>
      <c r="M248" s="3"/>
      <c r="N248" s="3"/>
      <c r="O248" s="3"/>
      <c r="P248" s="3"/>
      <c r="Q248" s="3"/>
      <c r="R248" s="9"/>
      <c r="U248"/>
      <c r="V248"/>
    </row>
    <row r="249" spans="1:22" x14ac:dyDescent="0.25">
      <c r="A249" s="11"/>
      <c r="B249" s="8"/>
      <c r="F249" s="3"/>
      <c r="G249" s="3"/>
      <c r="H249" s="3"/>
      <c r="J249" s="3"/>
      <c r="K249" s="3"/>
      <c r="L249" s="3"/>
      <c r="M249" s="3"/>
      <c r="N249" s="3"/>
      <c r="O249" s="3"/>
      <c r="P249" s="3"/>
      <c r="Q249" s="3"/>
      <c r="R249" s="3"/>
      <c r="U249" s="8"/>
      <c r="V249" s="8"/>
    </row>
    <row r="250" spans="1:22" x14ac:dyDescent="0.25">
      <c r="A250" s="11"/>
      <c r="B250" s="8"/>
      <c r="F250" s="3"/>
      <c r="G250" s="3"/>
      <c r="H250" s="3"/>
      <c r="J250" s="3"/>
      <c r="K250" s="3"/>
      <c r="L250" s="3"/>
      <c r="M250" s="3"/>
      <c r="N250" s="3"/>
      <c r="O250" s="3"/>
      <c r="P250" s="3"/>
      <c r="Q250" s="3"/>
      <c r="R250" s="3"/>
      <c r="U250" s="8"/>
      <c r="V250" s="8"/>
    </row>
    <row r="251" spans="1:22" x14ac:dyDescent="0.25">
      <c r="A251" s="11"/>
      <c r="B251" s="8"/>
      <c r="F251" s="3"/>
      <c r="G251" s="3"/>
      <c r="H251" s="3"/>
      <c r="J251" s="3"/>
      <c r="K251" s="3"/>
      <c r="L251" s="3"/>
      <c r="M251" s="3"/>
      <c r="N251" s="3"/>
      <c r="O251" s="3"/>
      <c r="P251" s="3"/>
      <c r="Q251" s="3"/>
      <c r="R251" s="3"/>
    </row>
    <row r="252" spans="1:22" x14ac:dyDescent="0.25">
      <c r="A252" s="8"/>
      <c r="B252" s="8"/>
      <c r="D252" s="8"/>
      <c r="E252" s="8"/>
      <c r="F252" s="3"/>
      <c r="G252" s="3"/>
      <c r="H252" s="3"/>
      <c r="J252" s="3"/>
      <c r="K252" s="3"/>
      <c r="L252" s="3"/>
      <c r="M252" s="3"/>
      <c r="N252" s="3"/>
      <c r="O252" s="3"/>
      <c r="P252" s="3"/>
      <c r="Q252" s="3"/>
      <c r="R252" s="3"/>
    </row>
    <row r="253" spans="1:22" s="8" customFormat="1" x14ac:dyDescent="0.25">
      <c r="F253" s="9"/>
      <c r="G253" s="9"/>
      <c r="H253" s="9"/>
      <c r="J253" s="9"/>
      <c r="K253" s="9"/>
      <c r="L253" s="9"/>
      <c r="M253" s="9"/>
      <c r="N253" s="9"/>
      <c r="O253" s="9"/>
      <c r="P253" s="9"/>
      <c r="Q253" s="9"/>
      <c r="R253" s="9"/>
    </row>
    <row r="254" spans="1:22" s="8" customFormat="1" x14ac:dyDescent="0.25">
      <c r="F254" s="9"/>
      <c r="G254" s="9"/>
      <c r="H254" s="9"/>
      <c r="J254" s="9"/>
      <c r="K254" s="9"/>
      <c r="L254" s="9"/>
      <c r="M254" s="9"/>
      <c r="N254" s="9"/>
      <c r="O254" s="9"/>
      <c r="P254" s="9"/>
      <c r="Q254" s="9"/>
      <c r="R254" s="9"/>
    </row>
    <row r="255" spans="1:22" s="8" customFormat="1" x14ac:dyDescent="0.25">
      <c r="F255" s="9"/>
      <c r="G255" s="9"/>
      <c r="H255" s="9"/>
      <c r="J255" s="9"/>
      <c r="K255" s="9"/>
      <c r="L255" s="9"/>
      <c r="M255" s="9"/>
      <c r="N255" s="9"/>
      <c r="O255" s="9"/>
      <c r="P255" s="9"/>
      <c r="Q255" s="9"/>
      <c r="R255" s="9"/>
    </row>
    <row r="256" spans="1:22" s="8" customFormat="1" x14ac:dyDescent="0.25">
      <c r="F256" s="9"/>
      <c r="G256" s="9"/>
      <c r="H256" s="9"/>
      <c r="J256" s="9"/>
      <c r="K256" s="9"/>
      <c r="L256" s="9"/>
      <c r="M256" s="9"/>
      <c r="N256" s="9"/>
      <c r="O256" s="9"/>
      <c r="P256" s="9"/>
      <c r="Q256" s="9"/>
      <c r="R256" s="9"/>
    </row>
    <row r="257" spans="1:22" s="8" customFormat="1" x14ac:dyDescent="0.25">
      <c r="F257" s="9"/>
      <c r="G257" s="9"/>
      <c r="H257" s="9"/>
      <c r="J257" s="9"/>
      <c r="K257" s="9"/>
      <c r="L257" s="9"/>
      <c r="M257" s="9"/>
      <c r="N257" s="9"/>
      <c r="O257" s="9"/>
      <c r="P257" s="9"/>
      <c r="Q257" s="9"/>
      <c r="R257" s="9"/>
    </row>
    <row r="258" spans="1:22" s="8" customFormat="1" x14ac:dyDescent="0.25">
      <c r="F258" s="9"/>
      <c r="G258" s="9"/>
      <c r="H258" s="9"/>
      <c r="J258" s="9"/>
      <c r="K258" s="9"/>
      <c r="L258" s="9"/>
      <c r="M258" s="9"/>
      <c r="N258" s="9"/>
      <c r="O258" s="9"/>
      <c r="P258" s="9"/>
      <c r="Q258" s="9"/>
      <c r="R258" s="9"/>
    </row>
    <row r="259" spans="1:22" s="8" customFormat="1" x14ac:dyDescent="0.25">
      <c r="F259" s="9"/>
      <c r="G259" s="9"/>
      <c r="H259" s="9"/>
      <c r="J259" s="9"/>
      <c r="K259" s="9"/>
      <c r="L259" s="9"/>
      <c r="M259" s="9"/>
      <c r="N259" s="9"/>
      <c r="O259" s="9"/>
      <c r="P259" s="9"/>
      <c r="Q259" s="9"/>
      <c r="R259" s="9"/>
    </row>
    <row r="260" spans="1:22" s="8" customFormat="1" x14ac:dyDescent="0.25">
      <c r="F260" s="9"/>
      <c r="G260" s="9"/>
      <c r="H260" s="9"/>
      <c r="J260" s="9"/>
      <c r="K260" s="9"/>
      <c r="L260" s="9"/>
      <c r="M260" s="9"/>
      <c r="N260" s="9"/>
      <c r="O260" s="9"/>
      <c r="P260" s="9"/>
      <c r="Q260" s="9"/>
      <c r="R260" s="9"/>
    </row>
    <row r="261" spans="1:22" s="8" customFormat="1" x14ac:dyDescent="0.25">
      <c r="F261" s="9"/>
      <c r="G261" s="9"/>
      <c r="H261" s="9"/>
      <c r="J261" s="9"/>
      <c r="K261" s="9"/>
      <c r="L261" s="9"/>
      <c r="M261" s="9"/>
      <c r="N261" s="9"/>
      <c r="O261" s="9"/>
      <c r="P261" s="9"/>
      <c r="Q261" s="9"/>
      <c r="R261" s="9"/>
    </row>
    <row r="262" spans="1:22" s="8" customFormat="1" x14ac:dyDescent="0.25">
      <c r="F262" s="9"/>
      <c r="G262" s="9"/>
      <c r="H262" s="9"/>
      <c r="J262" s="9"/>
      <c r="K262" s="9"/>
      <c r="L262" s="9"/>
      <c r="M262" s="9"/>
      <c r="N262" s="9"/>
      <c r="O262" s="9"/>
      <c r="P262" s="9"/>
      <c r="Q262" s="9"/>
      <c r="R262" s="9"/>
    </row>
    <row r="263" spans="1:22" s="8" customFormat="1" x14ac:dyDescent="0.25">
      <c r="F263" s="9"/>
      <c r="G263" s="9"/>
      <c r="H263" s="9"/>
      <c r="J263" s="9"/>
      <c r="K263" s="9"/>
      <c r="L263" s="9"/>
      <c r="M263" s="9"/>
      <c r="N263" s="9"/>
      <c r="O263" s="9"/>
      <c r="P263" s="9"/>
      <c r="Q263" s="9"/>
      <c r="R263" s="9"/>
    </row>
    <row r="264" spans="1:22" s="8" customFormat="1" x14ac:dyDescent="0.25">
      <c r="B264"/>
      <c r="C264"/>
      <c r="D264"/>
      <c r="E264"/>
      <c r="F264" s="3"/>
      <c r="G264" s="3"/>
      <c r="H264" s="3"/>
      <c r="I264"/>
      <c r="J264" s="3"/>
      <c r="K264" s="3"/>
      <c r="L264" s="3"/>
      <c r="M264" s="3"/>
      <c r="N264" s="3"/>
      <c r="O264" s="3"/>
      <c r="P264" s="3"/>
      <c r="Q264" s="3"/>
      <c r="R264" s="9"/>
    </row>
    <row r="265" spans="1:22" x14ac:dyDescent="0.25">
      <c r="A265" s="8"/>
      <c r="B265" s="8"/>
      <c r="D265" s="8"/>
      <c r="E265" s="8"/>
      <c r="F265" s="3"/>
      <c r="G265" s="3"/>
      <c r="H265" s="3"/>
      <c r="J265" s="3"/>
      <c r="K265" s="3"/>
      <c r="L265" s="3"/>
      <c r="M265" s="3"/>
      <c r="N265" s="3"/>
      <c r="O265" s="3"/>
      <c r="P265" s="3"/>
      <c r="Q265" s="3"/>
      <c r="R265" s="3"/>
      <c r="U265" s="8"/>
      <c r="V265" s="8"/>
    </row>
    <row r="266" spans="1:22" x14ac:dyDescent="0.25">
      <c r="A266" s="8"/>
      <c r="B266" s="8"/>
      <c r="D266" s="8"/>
      <c r="E266" s="8"/>
      <c r="F266" s="3"/>
      <c r="G266" s="3"/>
      <c r="H266" s="3"/>
      <c r="J266" s="3"/>
      <c r="K266" s="3"/>
      <c r="L266" s="3"/>
      <c r="M266" s="3"/>
      <c r="N266" s="3"/>
      <c r="O266" s="3"/>
      <c r="P266" s="3"/>
      <c r="Q266" s="3"/>
      <c r="R266" s="3"/>
      <c r="U266" s="8"/>
      <c r="V266" s="8"/>
    </row>
    <row r="267" spans="1:22" x14ac:dyDescent="0.25">
      <c r="A267" s="8"/>
      <c r="B267" s="8"/>
      <c r="D267" s="8"/>
      <c r="E267" s="8"/>
      <c r="F267" s="3"/>
      <c r="G267" s="3"/>
      <c r="H267" s="3"/>
      <c r="J267" s="3"/>
      <c r="K267" s="3"/>
      <c r="L267" s="3"/>
      <c r="M267" s="3"/>
      <c r="N267" s="3"/>
      <c r="O267" s="3"/>
      <c r="P267" s="3"/>
      <c r="Q267" s="3"/>
      <c r="R267" s="3"/>
    </row>
    <row r="268" spans="1:22" x14ac:dyDescent="0.25">
      <c r="A268" s="8"/>
      <c r="B268" s="8"/>
      <c r="D268" s="8"/>
      <c r="E268" s="8"/>
      <c r="F268" s="3"/>
      <c r="G268" s="3"/>
      <c r="H268" s="3"/>
      <c r="J268" s="3"/>
      <c r="K268" s="3"/>
      <c r="L268" s="3"/>
      <c r="M268" s="3"/>
      <c r="N268" s="3"/>
      <c r="O268" s="3"/>
      <c r="P268" s="3"/>
      <c r="Q268" s="3"/>
      <c r="R268" s="3"/>
    </row>
    <row r="269" spans="1:22" x14ac:dyDescent="0.25">
      <c r="A269" s="8"/>
      <c r="F269" s="3"/>
      <c r="G269" s="3"/>
      <c r="H269" s="3"/>
      <c r="J269" s="3"/>
      <c r="K269" s="3"/>
      <c r="L269" s="3"/>
      <c r="M269" s="3"/>
      <c r="N269" s="3"/>
      <c r="O269" s="3"/>
      <c r="P269" s="3"/>
      <c r="Q269" s="3"/>
      <c r="R269" s="3"/>
    </row>
    <row r="270" spans="1:22" s="8" customFormat="1" x14ac:dyDescent="0.25">
      <c r="B270"/>
      <c r="C270"/>
      <c r="D270"/>
      <c r="E270"/>
      <c r="F270" s="3"/>
      <c r="G270" s="3"/>
      <c r="H270" s="3"/>
      <c r="I270"/>
      <c r="J270" s="3"/>
      <c r="K270" s="3"/>
      <c r="L270" s="3"/>
      <c r="M270" s="3"/>
      <c r="N270" s="3"/>
      <c r="O270" s="3"/>
      <c r="P270" s="3"/>
      <c r="Q270" s="3"/>
      <c r="R270" s="9"/>
      <c r="U270"/>
      <c r="V270"/>
    </row>
    <row r="271" spans="1:22" x14ac:dyDescent="0.25">
      <c r="A271" s="13"/>
      <c r="F271" s="3"/>
      <c r="G271" s="3"/>
      <c r="H271" s="3"/>
      <c r="J271" s="3"/>
      <c r="K271" s="3"/>
      <c r="L271" s="3"/>
      <c r="M271" s="3"/>
      <c r="N271" s="3"/>
      <c r="O271" s="3"/>
      <c r="P271" s="3"/>
      <c r="Q271" s="3"/>
    </row>
    <row r="272" spans="1:22" s="8" customFormat="1" x14ac:dyDescent="0.25">
      <c r="B272"/>
      <c r="C272"/>
      <c r="D272"/>
      <c r="E272"/>
      <c r="F272" s="3"/>
      <c r="G272" s="3"/>
      <c r="H272" s="3"/>
      <c r="I272"/>
      <c r="J272" s="3"/>
      <c r="K272" s="3"/>
      <c r="L272" s="3"/>
      <c r="M272" s="3"/>
      <c r="N272" s="3"/>
      <c r="O272" s="3"/>
      <c r="P272" s="3"/>
      <c r="Q272" s="3"/>
    </row>
    <row r="273" spans="1:22" s="8" customFormat="1" x14ac:dyDescent="0.25">
      <c r="B273"/>
      <c r="C273"/>
      <c r="D273"/>
      <c r="E273"/>
      <c r="F273" s="3"/>
      <c r="G273" s="3"/>
      <c r="H273" s="3"/>
      <c r="I273"/>
      <c r="J273" s="3"/>
      <c r="K273" s="3"/>
      <c r="L273" s="3"/>
      <c r="M273" s="3"/>
      <c r="N273" s="3"/>
      <c r="O273" s="3"/>
      <c r="P273" s="3"/>
      <c r="Q273" s="3"/>
      <c r="U273"/>
      <c r="V273"/>
    </row>
    <row r="274" spans="1:22" s="8" customFormat="1" x14ac:dyDescent="0.25">
      <c r="B274"/>
      <c r="C274"/>
      <c r="D274"/>
      <c r="E274"/>
      <c r="F274" s="3"/>
      <c r="G274" s="3"/>
      <c r="H274" s="3"/>
      <c r="I274"/>
      <c r="J274" s="3"/>
      <c r="K274" s="3"/>
      <c r="L274" s="3"/>
      <c r="M274" s="3"/>
      <c r="N274" s="3"/>
      <c r="O274" s="3"/>
      <c r="P274" s="3"/>
      <c r="Q274" s="3"/>
    </row>
    <row r="275" spans="1:22" s="8" customFormat="1" x14ac:dyDescent="0.25">
      <c r="C275"/>
      <c r="F275" s="3"/>
      <c r="G275" s="3"/>
      <c r="H275" s="3"/>
      <c r="I275"/>
      <c r="J275" s="3"/>
      <c r="K275" s="3"/>
      <c r="L275" s="3"/>
      <c r="M275" s="3"/>
      <c r="N275" s="3"/>
      <c r="O275" s="3"/>
      <c r="P275" s="3"/>
      <c r="Q275" s="3"/>
    </row>
    <row r="276" spans="1:22" x14ac:dyDescent="0.25">
      <c r="A276" s="8"/>
      <c r="B276" s="8"/>
      <c r="F276" s="3"/>
      <c r="G276" s="3"/>
      <c r="H276" s="3"/>
      <c r="J276" s="3"/>
      <c r="K276" s="3"/>
      <c r="L276" s="3"/>
      <c r="M276" s="3"/>
      <c r="N276" s="3"/>
      <c r="O276" s="3"/>
      <c r="P276" s="3"/>
      <c r="Q276" s="3"/>
      <c r="U276" s="8"/>
      <c r="V276" s="8"/>
    </row>
    <row r="277" spans="1:22" s="8" customFormat="1" x14ac:dyDescent="0.25">
      <c r="C277"/>
      <c r="F277" s="3"/>
      <c r="G277" s="3"/>
      <c r="H277" s="3"/>
      <c r="I277"/>
      <c r="J277" s="3"/>
      <c r="K277" s="3"/>
      <c r="L277" s="3"/>
      <c r="M277" s="3"/>
      <c r="N277" s="3"/>
      <c r="O277" s="3"/>
      <c r="P277" s="3"/>
      <c r="Q277" s="3"/>
    </row>
    <row r="279" spans="1:22" x14ac:dyDescent="0.25">
      <c r="U279" s="8"/>
      <c r="V279" s="8"/>
    </row>
  </sheetData>
  <sortState ref="A4:R301">
    <sortCondition ref="A4"/>
  </sortState>
  <pageMargins left="0.7" right="0.7" top="0.75" bottom="0.75" header="0.3" footer="0.3"/>
  <pageSetup scale="9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D13" sqref="D13"/>
    </sheetView>
  </sheetViews>
  <sheetFormatPr defaultRowHeight="15" x14ac:dyDescent="0.25"/>
  <cols>
    <col min="1" max="1" width="9.140625" style="8"/>
    <col min="2" max="2" width="19.7109375" style="8" bestFit="1" customWidth="1"/>
    <col min="3" max="3" width="22" style="8" bestFit="1" customWidth="1"/>
  </cols>
  <sheetData>
    <row r="1" spans="1:5" x14ac:dyDescent="0.25">
      <c r="A1" s="8" t="s">
        <v>16</v>
      </c>
      <c r="B1" s="8" t="s">
        <v>17</v>
      </c>
      <c r="C1" s="8" t="s">
        <v>18</v>
      </c>
    </row>
    <row r="2" spans="1:5" x14ac:dyDescent="0.25">
      <c r="A2" s="39">
        <v>0</v>
      </c>
      <c r="B2" s="40">
        <v>75.099999999999994</v>
      </c>
      <c r="C2" s="40">
        <v>80.209999999999994</v>
      </c>
      <c r="E2" t="s">
        <v>19</v>
      </c>
    </row>
    <row r="3" spans="1:5" x14ac:dyDescent="0.25">
      <c r="A3" s="39">
        <v>1</v>
      </c>
      <c r="B3" s="40">
        <v>74.66</v>
      </c>
      <c r="C3" s="40">
        <v>79.7</v>
      </c>
    </row>
    <row r="4" spans="1:5" x14ac:dyDescent="0.25">
      <c r="A4" s="39">
        <v>2</v>
      </c>
      <c r="B4" s="40">
        <v>73.69</v>
      </c>
      <c r="C4" s="40">
        <v>78.73</v>
      </c>
    </row>
    <row r="5" spans="1:5" x14ac:dyDescent="0.25">
      <c r="A5" s="39">
        <v>3</v>
      </c>
      <c r="B5" s="40">
        <v>72.72</v>
      </c>
      <c r="C5" s="40">
        <v>77.75</v>
      </c>
    </row>
    <row r="6" spans="1:5" x14ac:dyDescent="0.25">
      <c r="A6" s="39">
        <v>4</v>
      </c>
      <c r="B6" s="40">
        <v>71.739999999999995</v>
      </c>
      <c r="C6" s="40">
        <v>76.77</v>
      </c>
    </row>
    <row r="7" spans="1:5" x14ac:dyDescent="0.25">
      <c r="A7" s="39">
        <v>5</v>
      </c>
      <c r="B7" s="40">
        <v>70.75</v>
      </c>
      <c r="C7" s="40">
        <v>75.78</v>
      </c>
    </row>
    <row r="8" spans="1:5" x14ac:dyDescent="0.25">
      <c r="A8" s="39">
        <v>6</v>
      </c>
      <c r="B8" s="40">
        <v>69.760000000000005</v>
      </c>
      <c r="C8" s="40">
        <v>74.790000000000006</v>
      </c>
    </row>
    <row r="9" spans="1:5" x14ac:dyDescent="0.25">
      <c r="A9" s="39">
        <v>7</v>
      </c>
      <c r="B9" s="40">
        <v>68.77</v>
      </c>
      <c r="C9" s="40">
        <v>73.8</v>
      </c>
    </row>
    <row r="10" spans="1:5" x14ac:dyDescent="0.25">
      <c r="A10" s="39">
        <v>8</v>
      </c>
      <c r="B10" s="40">
        <v>67.790000000000006</v>
      </c>
      <c r="C10" s="40">
        <v>72.81</v>
      </c>
    </row>
    <row r="11" spans="1:5" x14ac:dyDescent="0.25">
      <c r="A11" s="39">
        <v>9</v>
      </c>
      <c r="B11" s="40">
        <v>66.790000000000006</v>
      </c>
      <c r="C11" s="40">
        <v>71.819999999999993</v>
      </c>
    </row>
    <row r="12" spans="1:5" x14ac:dyDescent="0.25">
      <c r="A12" s="39">
        <v>10</v>
      </c>
      <c r="B12" s="40">
        <v>65.8</v>
      </c>
      <c r="C12" s="40">
        <v>70.819999999999993</v>
      </c>
    </row>
    <row r="13" spans="1:5" x14ac:dyDescent="0.25">
      <c r="A13" s="39">
        <v>11</v>
      </c>
      <c r="B13" s="40">
        <v>64.81</v>
      </c>
      <c r="C13" s="40">
        <v>69.83</v>
      </c>
    </row>
    <row r="14" spans="1:5" x14ac:dyDescent="0.25">
      <c r="A14" s="39">
        <v>12</v>
      </c>
      <c r="B14" s="40">
        <v>63.81</v>
      </c>
      <c r="C14" s="40">
        <v>68.84</v>
      </c>
    </row>
    <row r="15" spans="1:5" x14ac:dyDescent="0.25">
      <c r="A15" s="39">
        <v>13</v>
      </c>
      <c r="B15" s="40">
        <v>62.82</v>
      </c>
      <c r="C15" s="40">
        <v>67.849999999999994</v>
      </c>
    </row>
    <row r="16" spans="1:5" x14ac:dyDescent="0.25">
      <c r="A16" s="39">
        <v>14</v>
      </c>
      <c r="B16" s="40">
        <v>61.84</v>
      </c>
      <c r="C16" s="40">
        <v>66.86</v>
      </c>
    </row>
    <row r="17" spans="1:3" x14ac:dyDescent="0.25">
      <c r="A17" s="39">
        <v>15</v>
      </c>
      <c r="B17" s="40">
        <v>60.86</v>
      </c>
      <c r="C17" s="40">
        <v>65.87</v>
      </c>
    </row>
    <row r="18" spans="1:3" x14ac:dyDescent="0.25">
      <c r="A18" s="39">
        <v>16</v>
      </c>
      <c r="B18" s="40">
        <v>59.9</v>
      </c>
      <c r="C18" s="40">
        <v>64.89</v>
      </c>
    </row>
    <row r="19" spans="1:3" x14ac:dyDescent="0.25">
      <c r="A19" s="39">
        <v>17</v>
      </c>
      <c r="B19" s="40">
        <v>58.94</v>
      </c>
      <c r="C19" s="40">
        <v>63.91</v>
      </c>
    </row>
    <row r="20" spans="1:3" x14ac:dyDescent="0.25">
      <c r="A20" s="39">
        <v>18</v>
      </c>
      <c r="B20" s="40">
        <v>58</v>
      </c>
      <c r="C20" s="40">
        <v>62.93</v>
      </c>
    </row>
    <row r="21" spans="1:3" x14ac:dyDescent="0.25">
      <c r="A21" s="39">
        <v>19</v>
      </c>
      <c r="B21" s="40">
        <v>57.06</v>
      </c>
      <c r="C21" s="40">
        <v>61.96</v>
      </c>
    </row>
    <row r="22" spans="1:3" x14ac:dyDescent="0.25">
      <c r="A22" s="39">
        <v>20</v>
      </c>
      <c r="B22" s="40">
        <v>56.13</v>
      </c>
      <c r="C22" s="40">
        <v>60.99</v>
      </c>
    </row>
    <row r="23" spans="1:3" x14ac:dyDescent="0.25">
      <c r="A23" s="39">
        <v>21</v>
      </c>
      <c r="B23" s="40">
        <v>55.2</v>
      </c>
      <c r="C23" s="40">
        <v>60.01</v>
      </c>
    </row>
    <row r="24" spans="1:3" x14ac:dyDescent="0.25">
      <c r="A24" s="39">
        <v>22</v>
      </c>
      <c r="B24" s="40">
        <v>54.28</v>
      </c>
      <c r="C24" s="40">
        <v>59.04</v>
      </c>
    </row>
    <row r="25" spans="1:3" x14ac:dyDescent="0.25">
      <c r="A25" s="39">
        <v>23</v>
      </c>
      <c r="B25" s="40">
        <v>53.37</v>
      </c>
      <c r="C25" s="40">
        <v>58.07</v>
      </c>
    </row>
    <row r="26" spans="1:3" x14ac:dyDescent="0.25">
      <c r="A26" s="39">
        <v>24</v>
      </c>
      <c r="B26" s="40">
        <v>52.45</v>
      </c>
      <c r="C26" s="40">
        <v>57.1</v>
      </c>
    </row>
    <row r="27" spans="1:3" x14ac:dyDescent="0.25">
      <c r="A27" s="39">
        <v>25</v>
      </c>
      <c r="B27" s="40">
        <v>51.53</v>
      </c>
      <c r="C27" s="40">
        <v>56.13</v>
      </c>
    </row>
    <row r="28" spans="1:3" x14ac:dyDescent="0.25">
      <c r="A28" s="39">
        <v>26</v>
      </c>
      <c r="B28" s="40">
        <v>50.61</v>
      </c>
      <c r="C28" s="40">
        <v>55.16</v>
      </c>
    </row>
    <row r="29" spans="1:3" x14ac:dyDescent="0.25">
      <c r="A29" s="39">
        <v>27</v>
      </c>
      <c r="B29" s="40">
        <v>49.68</v>
      </c>
      <c r="C29" s="40">
        <v>54.19</v>
      </c>
    </row>
    <row r="30" spans="1:3" x14ac:dyDescent="0.25">
      <c r="A30" s="39">
        <v>28</v>
      </c>
      <c r="B30" s="40">
        <v>48.75</v>
      </c>
      <c r="C30" s="40">
        <v>53.22</v>
      </c>
    </row>
    <row r="31" spans="1:3" x14ac:dyDescent="0.25">
      <c r="A31" s="39">
        <v>29</v>
      </c>
      <c r="B31" s="40">
        <v>47.82</v>
      </c>
      <c r="C31" s="40">
        <v>52.25</v>
      </c>
    </row>
    <row r="32" spans="1:3" x14ac:dyDescent="0.25">
      <c r="A32" s="39">
        <v>30</v>
      </c>
      <c r="B32" s="40">
        <v>46.89</v>
      </c>
      <c r="C32" s="40">
        <v>51.28</v>
      </c>
    </row>
    <row r="33" spans="1:3" x14ac:dyDescent="0.25">
      <c r="A33" s="39">
        <v>31</v>
      </c>
      <c r="B33" s="40">
        <v>45.96</v>
      </c>
      <c r="C33" s="40">
        <v>50.32</v>
      </c>
    </row>
    <row r="34" spans="1:3" x14ac:dyDescent="0.25">
      <c r="A34" s="39">
        <v>32</v>
      </c>
      <c r="B34" s="40">
        <v>45.02</v>
      </c>
      <c r="C34" s="40">
        <v>49.35</v>
      </c>
    </row>
    <row r="35" spans="1:3" x14ac:dyDescent="0.25">
      <c r="A35" s="39">
        <v>33</v>
      </c>
      <c r="B35" s="40">
        <v>44.09</v>
      </c>
      <c r="C35" s="40">
        <v>48.39</v>
      </c>
    </row>
    <row r="36" spans="1:3" x14ac:dyDescent="0.25">
      <c r="A36" s="39">
        <v>34</v>
      </c>
      <c r="B36" s="40">
        <v>43.16</v>
      </c>
      <c r="C36" s="40">
        <v>47.42</v>
      </c>
    </row>
    <row r="37" spans="1:3" x14ac:dyDescent="0.25">
      <c r="A37" s="39">
        <v>35</v>
      </c>
      <c r="B37" s="40">
        <v>42.23</v>
      </c>
      <c r="C37" s="40">
        <v>46.46</v>
      </c>
    </row>
    <row r="38" spans="1:3" x14ac:dyDescent="0.25">
      <c r="A38" s="39">
        <v>36</v>
      </c>
      <c r="B38" s="40">
        <v>41.3</v>
      </c>
      <c r="C38" s="40">
        <v>45.5</v>
      </c>
    </row>
    <row r="39" spans="1:3" x14ac:dyDescent="0.25">
      <c r="A39" s="39">
        <v>37</v>
      </c>
      <c r="B39" s="40">
        <v>40.369999999999997</v>
      </c>
      <c r="C39" s="40">
        <v>44.55</v>
      </c>
    </row>
    <row r="40" spans="1:3" x14ac:dyDescent="0.25">
      <c r="A40" s="39">
        <v>38</v>
      </c>
      <c r="B40" s="40">
        <v>39.44</v>
      </c>
      <c r="C40" s="40">
        <v>43.59</v>
      </c>
    </row>
    <row r="41" spans="1:3" x14ac:dyDescent="0.25">
      <c r="A41" s="39">
        <v>39</v>
      </c>
      <c r="B41" s="40">
        <v>38.520000000000003</v>
      </c>
      <c r="C41" s="40">
        <v>42.65</v>
      </c>
    </row>
    <row r="42" spans="1:3" x14ac:dyDescent="0.25">
      <c r="A42" s="39">
        <v>40</v>
      </c>
      <c r="B42" s="40">
        <v>37.61</v>
      </c>
      <c r="C42" s="40">
        <v>41.7</v>
      </c>
    </row>
    <row r="43" spans="1:3" x14ac:dyDescent="0.25">
      <c r="A43" s="39">
        <v>41</v>
      </c>
      <c r="B43" s="40">
        <v>36.69</v>
      </c>
      <c r="C43" s="40">
        <v>40.76</v>
      </c>
    </row>
    <row r="44" spans="1:3" x14ac:dyDescent="0.25">
      <c r="A44" s="39">
        <v>42</v>
      </c>
      <c r="B44" s="40">
        <v>35.79</v>
      </c>
      <c r="C44" s="40">
        <v>39.82</v>
      </c>
    </row>
    <row r="45" spans="1:3" x14ac:dyDescent="0.25">
      <c r="A45" s="39">
        <v>43</v>
      </c>
      <c r="B45" s="40">
        <v>34.89</v>
      </c>
      <c r="C45" s="40">
        <v>38.89</v>
      </c>
    </row>
    <row r="46" spans="1:3" x14ac:dyDescent="0.25">
      <c r="A46" s="39">
        <v>44</v>
      </c>
      <c r="B46" s="40">
        <v>34</v>
      </c>
      <c r="C46" s="40">
        <v>37.96</v>
      </c>
    </row>
    <row r="47" spans="1:3" x14ac:dyDescent="0.25">
      <c r="A47" s="39">
        <v>45</v>
      </c>
      <c r="B47" s="40">
        <v>33.11</v>
      </c>
      <c r="C47" s="40">
        <v>37.04</v>
      </c>
    </row>
    <row r="48" spans="1:3" x14ac:dyDescent="0.25">
      <c r="A48" s="39">
        <v>46</v>
      </c>
      <c r="B48" s="40">
        <v>32.229999999999997</v>
      </c>
      <c r="C48" s="40">
        <v>36.119999999999997</v>
      </c>
    </row>
    <row r="49" spans="1:3" x14ac:dyDescent="0.25">
      <c r="A49" s="39">
        <v>47</v>
      </c>
      <c r="B49" s="40">
        <v>31.35</v>
      </c>
      <c r="C49" s="40">
        <v>35.21</v>
      </c>
    </row>
    <row r="50" spans="1:3" x14ac:dyDescent="0.25">
      <c r="A50" s="39">
        <v>48</v>
      </c>
      <c r="B50" s="40">
        <v>30.49</v>
      </c>
      <c r="C50" s="40">
        <v>34.299999999999997</v>
      </c>
    </row>
    <row r="51" spans="1:3" x14ac:dyDescent="0.25">
      <c r="A51" s="39">
        <v>49</v>
      </c>
      <c r="B51" s="40">
        <v>29.63</v>
      </c>
      <c r="C51" s="40">
        <v>33.39</v>
      </c>
    </row>
    <row r="52" spans="1:3" x14ac:dyDescent="0.25">
      <c r="A52" s="39">
        <v>50</v>
      </c>
      <c r="B52" s="40">
        <v>28.78</v>
      </c>
      <c r="C52" s="40">
        <v>32.49</v>
      </c>
    </row>
    <row r="53" spans="1:3" x14ac:dyDescent="0.25">
      <c r="A53" s="39">
        <v>51</v>
      </c>
      <c r="B53" s="40">
        <v>27.94</v>
      </c>
      <c r="C53" s="40">
        <v>31.6</v>
      </c>
    </row>
    <row r="54" spans="1:3" x14ac:dyDescent="0.25">
      <c r="A54" s="39">
        <v>52</v>
      </c>
      <c r="B54" s="40">
        <v>27.11</v>
      </c>
      <c r="C54" s="40">
        <v>30.71</v>
      </c>
    </row>
    <row r="55" spans="1:3" x14ac:dyDescent="0.25">
      <c r="A55" s="39">
        <v>53</v>
      </c>
      <c r="B55" s="40">
        <v>26.29</v>
      </c>
      <c r="C55" s="40">
        <v>29.83</v>
      </c>
    </row>
    <row r="56" spans="1:3" x14ac:dyDescent="0.25">
      <c r="A56" s="39">
        <v>54</v>
      </c>
      <c r="B56" s="40">
        <v>25.48</v>
      </c>
      <c r="C56" s="40">
        <v>28.94</v>
      </c>
    </row>
    <row r="57" spans="1:3" x14ac:dyDescent="0.25">
      <c r="A57" s="39">
        <v>55</v>
      </c>
      <c r="B57" s="40">
        <v>24.66</v>
      </c>
      <c r="C57" s="40">
        <v>28.07</v>
      </c>
    </row>
    <row r="58" spans="1:3" x14ac:dyDescent="0.25">
      <c r="A58" s="39">
        <v>56</v>
      </c>
      <c r="B58" s="40">
        <v>23.86</v>
      </c>
      <c r="C58" s="40">
        <v>27.2</v>
      </c>
    </row>
    <row r="59" spans="1:3" x14ac:dyDescent="0.25">
      <c r="A59" s="39">
        <v>57</v>
      </c>
      <c r="B59" s="40">
        <v>23.06</v>
      </c>
      <c r="C59" s="40">
        <v>26.33</v>
      </c>
    </row>
    <row r="60" spans="1:3" x14ac:dyDescent="0.25">
      <c r="A60" s="39">
        <v>58</v>
      </c>
      <c r="B60" s="40">
        <v>22.26</v>
      </c>
      <c r="C60" s="40">
        <v>25.47</v>
      </c>
    </row>
    <row r="61" spans="1:3" x14ac:dyDescent="0.25">
      <c r="A61" s="39">
        <v>59</v>
      </c>
      <c r="B61" s="40">
        <v>21.48</v>
      </c>
      <c r="C61" s="40">
        <v>24.62</v>
      </c>
    </row>
    <row r="62" spans="1:3" x14ac:dyDescent="0.25">
      <c r="A62" s="39">
        <v>60</v>
      </c>
      <c r="B62" s="40">
        <v>20.7</v>
      </c>
      <c r="C62" s="40">
        <v>23.78</v>
      </c>
    </row>
    <row r="63" spans="1:3" x14ac:dyDescent="0.25">
      <c r="A63" s="39">
        <v>61</v>
      </c>
      <c r="B63" s="40">
        <v>19.940000000000001</v>
      </c>
      <c r="C63" s="40">
        <v>22.95</v>
      </c>
    </row>
    <row r="64" spans="1:3" x14ac:dyDescent="0.25">
      <c r="A64" s="39">
        <v>62</v>
      </c>
      <c r="B64" s="40">
        <v>19.190000000000001</v>
      </c>
      <c r="C64" s="40">
        <v>22.13</v>
      </c>
    </row>
    <row r="65" spans="1:3" x14ac:dyDescent="0.25">
      <c r="A65" s="39">
        <v>63</v>
      </c>
      <c r="B65" s="40">
        <v>18.45</v>
      </c>
      <c r="C65" s="40">
        <v>21.32</v>
      </c>
    </row>
    <row r="66" spans="1:3" x14ac:dyDescent="0.25">
      <c r="A66" s="39">
        <v>64</v>
      </c>
      <c r="B66" s="40">
        <v>17.72</v>
      </c>
      <c r="C66" s="40">
        <v>20.52</v>
      </c>
    </row>
    <row r="67" spans="1:3" x14ac:dyDescent="0.25">
      <c r="A67" s="39">
        <v>65</v>
      </c>
      <c r="B67" s="40">
        <v>17</v>
      </c>
      <c r="C67" s="40">
        <v>19.72</v>
      </c>
    </row>
    <row r="68" spans="1:3" x14ac:dyDescent="0.25">
      <c r="A68" s="39">
        <v>66</v>
      </c>
      <c r="B68" s="40">
        <v>16.28</v>
      </c>
      <c r="C68" s="40">
        <v>18.940000000000001</v>
      </c>
    </row>
    <row r="69" spans="1:3" x14ac:dyDescent="0.25">
      <c r="A69" s="39">
        <v>67</v>
      </c>
      <c r="B69" s="40">
        <v>15.58</v>
      </c>
      <c r="C69" s="40">
        <v>18.16</v>
      </c>
    </row>
    <row r="70" spans="1:3" x14ac:dyDescent="0.25">
      <c r="A70" s="39">
        <v>68</v>
      </c>
      <c r="B70" s="40">
        <v>14.89</v>
      </c>
      <c r="C70" s="40">
        <v>17.399999999999999</v>
      </c>
    </row>
    <row r="71" spans="1:3" x14ac:dyDescent="0.25">
      <c r="A71" s="39">
        <v>69</v>
      </c>
      <c r="B71" s="40">
        <v>14.22</v>
      </c>
      <c r="C71" s="40">
        <v>16.64</v>
      </c>
    </row>
    <row r="72" spans="1:3" x14ac:dyDescent="0.25">
      <c r="A72" s="39">
        <v>70</v>
      </c>
      <c r="B72" s="40">
        <v>13.55</v>
      </c>
      <c r="C72" s="40">
        <v>15.9</v>
      </c>
    </row>
    <row r="73" spans="1:3" x14ac:dyDescent="0.25">
      <c r="A73" s="39">
        <v>71</v>
      </c>
      <c r="B73" s="40">
        <v>12.91</v>
      </c>
      <c r="C73" s="40">
        <v>15.18</v>
      </c>
    </row>
    <row r="74" spans="1:3" x14ac:dyDescent="0.25">
      <c r="A74" s="39">
        <v>72</v>
      </c>
      <c r="B74" s="40">
        <v>12.27</v>
      </c>
      <c r="C74" s="40">
        <v>14.47</v>
      </c>
    </row>
    <row r="75" spans="1:3" x14ac:dyDescent="0.25">
      <c r="A75" s="39">
        <v>73</v>
      </c>
      <c r="B75" s="40">
        <v>11.65</v>
      </c>
      <c r="C75" s="40">
        <v>13.78</v>
      </c>
    </row>
    <row r="76" spans="1:3" x14ac:dyDescent="0.25">
      <c r="A76" s="39">
        <v>74</v>
      </c>
      <c r="B76" s="40">
        <v>11.05</v>
      </c>
      <c r="C76" s="40">
        <v>13.1</v>
      </c>
    </row>
    <row r="77" spans="1:3" x14ac:dyDescent="0.25">
      <c r="A77" s="39">
        <v>75</v>
      </c>
      <c r="B77" s="40">
        <v>10.46</v>
      </c>
      <c r="C77" s="40">
        <v>12.43</v>
      </c>
    </row>
    <row r="78" spans="1:3" x14ac:dyDescent="0.25">
      <c r="A78" s="39">
        <v>76</v>
      </c>
      <c r="B78" s="40">
        <v>9.89</v>
      </c>
      <c r="C78" s="40">
        <v>11.78</v>
      </c>
    </row>
    <row r="79" spans="1:3" x14ac:dyDescent="0.25">
      <c r="A79" s="39">
        <v>77</v>
      </c>
      <c r="B79" s="40">
        <v>9.34</v>
      </c>
      <c r="C79" s="40">
        <v>11.14</v>
      </c>
    </row>
    <row r="80" spans="1:3" x14ac:dyDescent="0.25">
      <c r="A80" s="39">
        <v>78</v>
      </c>
      <c r="B80" s="40">
        <v>8.8000000000000007</v>
      </c>
      <c r="C80" s="40">
        <v>10.52</v>
      </c>
    </row>
    <row r="81" spans="1:3" x14ac:dyDescent="0.25">
      <c r="A81" s="39">
        <v>79</v>
      </c>
      <c r="B81" s="40">
        <v>8.2899999999999991</v>
      </c>
      <c r="C81" s="40">
        <v>9.92</v>
      </c>
    </row>
    <row r="82" spans="1:3" x14ac:dyDescent="0.25">
      <c r="A82" s="39">
        <v>80</v>
      </c>
      <c r="B82" s="40">
        <v>7.78</v>
      </c>
      <c r="C82" s="40">
        <v>9.33</v>
      </c>
    </row>
    <row r="83" spans="1:3" x14ac:dyDescent="0.25">
      <c r="A83" s="39">
        <v>81</v>
      </c>
      <c r="B83" s="40">
        <v>7.3</v>
      </c>
      <c r="C83" s="40">
        <v>8.76</v>
      </c>
    </row>
    <row r="84" spans="1:3" x14ac:dyDescent="0.25">
      <c r="A84" s="39">
        <v>82</v>
      </c>
      <c r="B84" s="40">
        <v>6.84</v>
      </c>
      <c r="C84" s="40">
        <v>8.2100000000000009</v>
      </c>
    </row>
    <row r="85" spans="1:3" x14ac:dyDescent="0.25">
      <c r="A85" s="39">
        <v>83</v>
      </c>
      <c r="B85" s="40">
        <v>6.39</v>
      </c>
      <c r="C85" s="40">
        <v>7.68</v>
      </c>
    </row>
    <row r="86" spans="1:3" x14ac:dyDescent="0.25">
      <c r="A86" s="39">
        <v>84</v>
      </c>
      <c r="B86" s="40">
        <v>5.97</v>
      </c>
      <c r="C86" s="40">
        <v>7.17</v>
      </c>
    </row>
    <row r="87" spans="1:3" x14ac:dyDescent="0.25">
      <c r="A87" s="39">
        <v>85</v>
      </c>
      <c r="B87" s="40">
        <v>5.56</v>
      </c>
      <c r="C87" s="40">
        <v>6.68</v>
      </c>
    </row>
    <row r="88" spans="1:3" x14ac:dyDescent="0.25">
      <c r="A88" s="39">
        <v>86</v>
      </c>
      <c r="B88" s="40">
        <v>5.18</v>
      </c>
      <c r="C88" s="40">
        <v>6.22</v>
      </c>
    </row>
    <row r="89" spans="1:3" x14ac:dyDescent="0.25">
      <c r="A89" s="39">
        <v>87</v>
      </c>
      <c r="B89" s="40">
        <v>4.8099999999999996</v>
      </c>
      <c r="C89" s="40">
        <v>5.78</v>
      </c>
    </row>
    <row r="90" spans="1:3" x14ac:dyDescent="0.25">
      <c r="A90" s="39">
        <v>88</v>
      </c>
      <c r="B90" s="40">
        <v>4.46</v>
      </c>
      <c r="C90" s="40">
        <v>5.37</v>
      </c>
    </row>
    <row r="91" spans="1:3" x14ac:dyDescent="0.25">
      <c r="A91" s="39">
        <v>89</v>
      </c>
      <c r="B91" s="40">
        <v>4.1399999999999997</v>
      </c>
      <c r="C91" s="40">
        <v>4.9800000000000004</v>
      </c>
    </row>
    <row r="92" spans="1:3" x14ac:dyDescent="0.25">
      <c r="A92" s="39">
        <v>90</v>
      </c>
      <c r="B92" s="40">
        <v>3.84</v>
      </c>
      <c r="C92" s="40">
        <v>4.62</v>
      </c>
    </row>
    <row r="93" spans="1:3" x14ac:dyDescent="0.25">
      <c r="A93" s="39">
        <v>91</v>
      </c>
      <c r="B93" s="40">
        <v>3.56</v>
      </c>
      <c r="C93" s="40">
        <v>4.28</v>
      </c>
    </row>
    <row r="94" spans="1:3" x14ac:dyDescent="0.25">
      <c r="A94" s="39">
        <v>92</v>
      </c>
      <c r="B94" s="40">
        <v>3.3</v>
      </c>
      <c r="C94" s="40">
        <v>3.98</v>
      </c>
    </row>
    <row r="95" spans="1:3" x14ac:dyDescent="0.25">
      <c r="A95" s="39">
        <v>93</v>
      </c>
      <c r="B95" s="40">
        <v>3.07</v>
      </c>
      <c r="C95" s="40">
        <v>3.69</v>
      </c>
    </row>
    <row r="96" spans="1:3" x14ac:dyDescent="0.25">
      <c r="A96" s="39">
        <v>94</v>
      </c>
      <c r="B96" s="40">
        <v>2.86</v>
      </c>
      <c r="C96" s="40">
        <v>3.44</v>
      </c>
    </row>
    <row r="97" spans="1:3" x14ac:dyDescent="0.25">
      <c r="A97" s="39">
        <v>95</v>
      </c>
      <c r="B97" s="40">
        <v>2.67</v>
      </c>
      <c r="C97" s="40">
        <v>3.2</v>
      </c>
    </row>
    <row r="98" spans="1:3" x14ac:dyDescent="0.25">
      <c r="A98" s="39">
        <v>96</v>
      </c>
      <c r="B98" s="40">
        <v>2.5099999999999998</v>
      </c>
      <c r="C98" s="40">
        <v>3</v>
      </c>
    </row>
    <row r="99" spans="1:3" x14ac:dyDescent="0.25">
      <c r="A99" s="39">
        <v>97</v>
      </c>
      <c r="B99" s="40">
        <v>2.36</v>
      </c>
      <c r="C99" s="40">
        <v>2.81</v>
      </c>
    </row>
    <row r="100" spans="1:3" x14ac:dyDescent="0.25">
      <c r="A100" s="39">
        <v>98</v>
      </c>
      <c r="B100" s="40">
        <v>2.2400000000000002</v>
      </c>
      <c r="C100" s="40">
        <v>2.65</v>
      </c>
    </row>
    <row r="101" spans="1:3" x14ac:dyDescent="0.25">
      <c r="A101" s="39">
        <v>99</v>
      </c>
      <c r="B101" s="40">
        <v>2.12</v>
      </c>
      <c r="C101" s="40">
        <v>2.4900000000000002</v>
      </c>
    </row>
    <row r="102" spans="1:3" x14ac:dyDescent="0.25">
      <c r="A102" s="39">
        <v>100</v>
      </c>
      <c r="B102" s="40">
        <v>2.0099999999999998</v>
      </c>
      <c r="C102" s="40">
        <v>2.35</v>
      </c>
    </row>
    <row r="103" spans="1:3" x14ac:dyDescent="0.25">
      <c r="A103" s="39">
        <v>101</v>
      </c>
      <c r="B103" s="40">
        <v>1.9</v>
      </c>
      <c r="C103" s="40">
        <v>2.2000000000000002</v>
      </c>
    </row>
    <row r="104" spans="1:3" x14ac:dyDescent="0.25">
      <c r="A104" s="39">
        <v>102</v>
      </c>
      <c r="B104" s="40">
        <v>1.8</v>
      </c>
      <c r="C104" s="40">
        <v>2.0699999999999998</v>
      </c>
    </row>
    <row r="105" spans="1:3" x14ac:dyDescent="0.25">
      <c r="A105" s="39">
        <v>103</v>
      </c>
      <c r="B105" s="40">
        <v>1.7</v>
      </c>
      <c r="C105" s="40">
        <v>1.94</v>
      </c>
    </row>
    <row r="106" spans="1:3" x14ac:dyDescent="0.25">
      <c r="A106" s="39">
        <v>104</v>
      </c>
      <c r="B106" s="40">
        <v>1.6</v>
      </c>
      <c r="C106" s="40">
        <v>1.82</v>
      </c>
    </row>
    <row r="107" spans="1:3" x14ac:dyDescent="0.25">
      <c r="A107" s="39">
        <v>105</v>
      </c>
      <c r="B107" s="40">
        <v>1.51</v>
      </c>
      <c r="C107" s="40">
        <v>1.7</v>
      </c>
    </row>
    <row r="108" spans="1:3" x14ac:dyDescent="0.25">
      <c r="A108" s="39">
        <v>106</v>
      </c>
      <c r="B108" s="40">
        <v>1.42</v>
      </c>
      <c r="C108" s="40">
        <v>1.59</v>
      </c>
    </row>
    <row r="109" spans="1:3" x14ac:dyDescent="0.25">
      <c r="A109" s="39">
        <v>107</v>
      </c>
      <c r="B109" s="40">
        <v>1.34</v>
      </c>
      <c r="C109" s="40">
        <v>1.48</v>
      </c>
    </row>
    <row r="110" spans="1:3" x14ac:dyDescent="0.25">
      <c r="A110" s="39">
        <v>108</v>
      </c>
      <c r="B110" s="40">
        <v>1.26</v>
      </c>
      <c r="C110" s="40">
        <v>1.38</v>
      </c>
    </row>
    <row r="111" spans="1:3" x14ac:dyDescent="0.25">
      <c r="A111" s="39">
        <v>109</v>
      </c>
      <c r="B111" s="40">
        <v>1.18</v>
      </c>
      <c r="C111" s="40">
        <v>1.28</v>
      </c>
    </row>
    <row r="112" spans="1:3" x14ac:dyDescent="0.25">
      <c r="A112" s="39">
        <v>110</v>
      </c>
      <c r="B112" s="40">
        <v>1.1100000000000001</v>
      </c>
      <c r="C112" s="40">
        <v>1.19</v>
      </c>
    </row>
    <row r="113" spans="1:3" x14ac:dyDescent="0.25">
      <c r="A113" s="39">
        <v>111</v>
      </c>
      <c r="B113" s="40">
        <v>1.03</v>
      </c>
      <c r="C113" s="40">
        <v>1.1000000000000001</v>
      </c>
    </row>
    <row r="114" spans="1:3" x14ac:dyDescent="0.25">
      <c r="A114" s="39">
        <v>112</v>
      </c>
      <c r="B114" s="40">
        <v>0.97</v>
      </c>
      <c r="C114" s="40">
        <v>1.02</v>
      </c>
    </row>
    <row r="115" spans="1:3" x14ac:dyDescent="0.25">
      <c r="A115" s="39">
        <v>113</v>
      </c>
      <c r="B115" s="40">
        <v>0.9</v>
      </c>
      <c r="C115" s="40">
        <v>0.94</v>
      </c>
    </row>
    <row r="116" spans="1:3" x14ac:dyDescent="0.25">
      <c r="A116" s="39">
        <v>114</v>
      </c>
      <c r="B116" s="40">
        <v>0.84</v>
      </c>
      <c r="C116" s="40">
        <v>0.86</v>
      </c>
    </row>
    <row r="117" spans="1:3" x14ac:dyDescent="0.25">
      <c r="A117" s="39">
        <v>115</v>
      </c>
      <c r="B117" s="40">
        <v>0.78</v>
      </c>
      <c r="C117" s="40">
        <v>0.79</v>
      </c>
    </row>
    <row r="118" spans="1:3" x14ac:dyDescent="0.25">
      <c r="A118" s="39">
        <v>116</v>
      </c>
      <c r="B118" s="40">
        <v>0.72</v>
      </c>
      <c r="C118" s="40">
        <v>0.72</v>
      </c>
    </row>
    <row r="119" spans="1:3" x14ac:dyDescent="0.25">
      <c r="A119" s="39">
        <v>117</v>
      </c>
      <c r="B119" s="40">
        <v>0.66</v>
      </c>
      <c r="C119" s="40">
        <v>0.66</v>
      </c>
    </row>
    <row r="120" spans="1:3" x14ac:dyDescent="0.25">
      <c r="A120" s="39">
        <v>118</v>
      </c>
      <c r="B120" s="40">
        <v>0.61</v>
      </c>
      <c r="C120" s="40">
        <v>0.61</v>
      </c>
    </row>
    <row r="121" spans="1:3" x14ac:dyDescent="0.25">
      <c r="A121" s="39">
        <v>119</v>
      </c>
      <c r="B121" s="40">
        <v>0.56000000000000005</v>
      </c>
      <c r="C121" s="40">
        <v>0.56000000000000005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3"/>
  <sheetViews>
    <sheetView workbookViewId="0">
      <selection activeCell="E1" sqref="E1"/>
    </sheetView>
  </sheetViews>
  <sheetFormatPr defaultRowHeight="15" x14ac:dyDescent="0.25"/>
  <cols>
    <col min="1" max="1" width="29.7109375" customWidth="1"/>
    <col min="2" max="2" width="11.5703125" bestFit="1" customWidth="1"/>
    <col min="3" max="3" width="11.42578125" customWidth="1"/>
    <col min="4" max="4" width="12.85546875" customWidth="1"/>
    <col min="10" max="10" width="15.85546875" customWidth="1"/>
    <col min="11" max="11" width="15.42578125" bestFit="1" customWidth="1"/>
    <col min="12" max="29" width="15.28515625" bestFit="1" customWidth="1"/>
    <col min="31" max="50" width="11.5703125" bestFit="1" customWidth="1"/>
  </cols>
  <sheetData>
    <row r="1" spans="1:50" x14ac:dyDescent="0.25">
      <c r="A1" s="15" t="s">
        <v>20</v>
      </c>
      <c r="B1" s="46">
        <v>5.0000000000000001E-3</v>
      </c>
      <c r="C1" t="s">
        <v>119</v>
      </c>
    </row>
    <row r="2" spans="1:50" x14ac:dyDescent="0.25">
      <c r="A2" s="15" t="s">
        <v>21</v>
      </c>
      <c r="B2" s="46">
        <v>0.05</v>
      </c>
    </row>
    <row r="3" spans="1:50" x14ac:dyDescent="0.25">
      <c r="A3" s="15" t="s">
        <v>23</v>
      </c>
      <c r="B3" s="46">
        <v>0.02</v>
      </c>
      <c r="J3" s="17" t="s">
        <v>120</v>
      </c>
      <c r="AE3" s="17" t="s">
        <v>123</v>
      </c>
    </row>
    <row r="4" spans="1:50" x14ac:dyDescent="0.25">
      <c r="A4" s="15" t="s">
        <v>24</v>
      </c>
      <c r="B4" s="44">
        <v>55000</v>
      </c>
      <c r="J4" s="34">
        <f>SUM(J8:J283)</f>
        <v>19592571.850000001</v>
      </c>
      <c r="K4" s="34">
        <f t="shared" ref="K4:AC4" si="0">SUM(K8:K283)</f>
        <v>20408386.575100005</v>
      </c>
      <c r="L4" s="34">
        <f t="shared" si="0"/>
        <v>21256777.620433003</v>
      </c>
      <c r="M4" s="34">
        <f t="shared" si="0"/>
        <v>22139127.369529996</v>
      </c>
      <c r="N4" s="34">
        <f t="shared" si="0"/>
        <v>22961636.12253372</v>
      </c>
      <c r="O4" s="34">
        <f t="shared" si="0"/>
        <v>23815086.884723451</v>
      </c>
      <c r="P4" s="34">
        <f t="shared" si="0"/>
        <v>24529539.491265155</v>
      </c>
      <c r="Q4" s="34">
        <f t="shared" si="0"/>
        <v>25265425.67600311</v>
      </c>
      <c r="R4" s="34">
        <f t="shared" si="0"/>
        <v>26023388.446283203</v>
      </c>
      <c r="S4" s="34">
        <f t="shared" si="0"/>
        <v>26804090.099671695</v>
      </c>
      <c r="T4" s="34">
        <f t="shared" si="0"/>
        <v>27608212.802661851</v>
      </c>
      <c r="U4" s="34">
        <f t="shared" si="0"/>
        <v>28436459.186741702</v>
      </c>
      <c r="V4" s="34">
        <f t="shared" si="0"/>
        <v>29289552.962343954</v>
      </c>
      <c r="W4" s="34">
        <f t="shared" si="0"/>
        <v>30168239.551214274</v>
      </c>
      <c r="X4" s="34">
        <f t="shared" si="0"/>
        <v>31073286.737750702</v>
      </c>
      <c r="Y4" s="34">
        <f t="shared" si="0"/>
        <v>32005485.339883223</v>
      </c>
      <c r="Z4" s="34">
        <f t="shared" si="0"/>
        <v>32965649.90007972</v>
      </c>
      <c r="AA4" s="34">
        <f t="shared" si="0"/>
        <v>33954619.397082113</v>
      </c>
      <c r="AB4" s="34">
        <f t="shared" si="0"/>
        <v>34973257.978994578</v>
      </c>
      <c r="AC4" s="34">
        <f t="shared" si="0"/>
        <v>36022455.71836441</v>
      </c>
      <c r="AE4" s="34">
        <f>SUM(AE8:AE283)</f>
        <v>105379.349475</v>
      </c>
      <c r="AF4" s="34">
        <f t="shared" ref="AF4:AX4" si="1">SUM(AF8:AF283)</f>
        <v>108826.785771</v>
      </c>
      <c r="AG4" s="34">
        <f t="shared" si="1"/>
        <v>112418.15454828001</v>
      </c>
      <c r="AH4" s="34">
        <f t="shared" si="1"/>
        <v>116159.7992508984</v>
      </c>
      <c r="AI4" s="34">
        <f t="shared" si="1"/>
        <v>119582.1358517645</v>
      </c>
      <c r="AJ4" s="34">
        <f t="shared" si="1"/>
        <v>123138.47628363602</v>
      </c>
      <c r="AK4" s="34">
        <f t="shared" si="1"/>
        <v>125978.49853589511</v>
      </c>
      <c r="AL4" s="34">
        <f t="shared" si="1"/>
        <v>128903.72145572197</v>
      </c>
      <c r="AM4" s="34">
        <f t="shared" si="1"/>
        <v>131916.70106314361</v>
      </c>
      <c r="AN4" s="34">
        <f t="shared" si="1"/>
        <v>135020.07005878794</v>
      </c>
      <c r="AO4" s="34">
        <f t="shared" si="1"/>
        <v>138216.54012430157</v>
      </c>
      <c r="AP4" s="34">
        <f t="shared" si="1"/>
        <v>141508.90429178061</v>
      </c>
      <c r="AQ4" s="34">
        <f t="shared" si="1"/>
        <v>144900.039384284</v>
      </c>
      <c r="AR4" s="34">
        <f t="shared" si="1"/>
        <v>148392.90852956256</v>
      </c>
      <c r="AS4" s="34">
        <f t="shared" si="1"/>
        <v>141990.56374919941</v>
      </c>
      <c r="AT4" s="34">
        <f t="shared" si="1"/>
        <v>145696.14862542541</v>
      </c>
      <c r="AU4" s="34">
        <f t="shared" si="1"/>
        <v>90367.612082067426</v>
      </c>
      <c r="AV4" s="34">
        <f t="shared" si="1"/>
        <v>66601.014256595226</v>
      </c>
      <c r="AW4" s="34">
        <f t="shared" si="1"/>
        <v>68299.912648043086</v>
      </c>
      <c r="AX4" s="34">
        <f t="shared" si="1"/>
        <v>70049.777991234383</v>
      </c>
    </row>
    <row r="5" spans="1:50" x14ac:dyDescent="0.25">
      <c r="A5" s="16" t="s">
        <v>22</v>
      </c>
    </row>
    <row r="6" spans="1:50" x14ac:dyDescent="0.25">
      <c r="A6" s="16"/>
      <c r="J6" s="17" t="s">
        <v>121</v>
      </c>
      <c r="AE6" s="17" t="s">
        <v>121</v>
      </c>
    </row>
    <row r="7" spans="1:50" ht="45" x14ac:dyDescent="0.25">
      <c r="A7" s="2" t="s">
        <v>0</v>
      </c>
      <c r="B7" s="5" t="s">
        <v>5</v>
      </c>
      <c r="C7" s="6" t="s">
        <v>13</v>
      </c>
      <c r="D7" s="4" t="s">
        <v>1</v>
      </c>
      <c r="E7" s="5" t="s">
        <v>12</v>
      </c>
      <c r="F7" s="5" t="s">
        <v>25</v>
      </c>
      <c r="G7" s="5" t="s">
        <v>27</v>
      </c>
      <c r="H7" s="5" t="s">
        <v>26</v>
      </c>
      <c r="J7">
        <v>1</v>
      </c>
      <c r="K7">
        <v>2</v>
      </c>
      <c r="L7">
        <v>3</v>
      </c>
      <c r="M7">
        <v>4</v>
      </c>
      <c r="N7">
        <v>5</v>
      </c>
      <c r="O7">
        <v>6</v>
      </c>
      <c r="P7">
        <v>7</v>
      </c>
      <c r="Q7">
        <v>8</v>
      </c>
      <c r="R7">
        <v>9</v>
      </c>
      <c r="S7">
        <v>10</v>
      </c>
      <c r="T7">
        <v>11</v>
      </c>
      <c r="U7">
        <v>12</v>
      </c>
      <c r="V7">
        <v>13</v>
      </c>
      <c r="W7">
        <v>14</v>
      </c>
      <c r="X7">
        <v>15</v>
      </c>
      <c r="Y7">
        <v>16</v>
      </c>
      <c r="Z7">
        <v>17</v>
      </c>
      <c r="AA7">
        <v>18</v>
      </c>
      <c r="AB7">
        <v>19</v>
      </c>
      <c r="AC7">
        <v>20</v>
      </c>
      <c r="AE7">
        <v>1</v>
      </c>
      <c r="AF7">
        <v>2</v>
      </c>
      <c r="AG7">
        <v>3</v>
      </c>
      <c r="AH7">
        <v>4</v>
      </c>
      <c r="AI7">
        <v>5</v>
      </c>
      <c r="AJ7">
        <v>6</v>
      </c>
      <c r="AK7">
        <v>7</v>
      </c>
      <c r="AL7">
        <v>8</v>
      </c>
      <c r="AM7">
        <v>9</v>
      </c>
      <c r="AN7">
        <v>10</v>
      </c>
      <c r="AO7">
        <v>11</v>
      </c>
      <c r="AP7">
        <v>12</v>
      </c>
      <c r="AQ7">
        <v>13</v>
      </c>
      <c r="AR7">
        <v>14</v>
      </c>
      <c r="AS7">
        <v>15</v>
      </c>
      <c r="AT7">
        <v>16</v>
      </c>
      <c r="AU7">
        <v>17</v>
      </c>
      <c r="AV7">
        <v>18</v>
      </c>
      <c r="AW7">
        <v>19</v>
      </c>
      <c r="AX7">
        <v>20</v>
      </c>
    </row>
    <row r="8" spans="1:50" x14ac:dyDescent="0.25">
      <c r="A8" t="str">
        <f>feecalcs!A2</f>
        <v>Alpha, Bob and Jane</v>
      </c>
      <c r="B8" t="str">
        <f>feecalcs!B2</f>
        <v>1% 200k</v>
      </c>
      <c r="C8">
        <f>feecalcs!D2</f>
        <v>0</v>
      </c>
      <c r="D8">
        <f>feecalcs!F2</f>
        <v>3043050.51</v>
      </c>
      <c r="E8">
        <f>feecalcs!G2</f>
        <v>16215.252549999999</v>
      </c>
      <c r="F8">
        <f>client_info!F5</f>
        <v>69</v>
      </c>
      <c r="G8" t="str">
        <f>client_info!G5</f>
        <v>F</v>
      </c>
      <c r="H8">
        <f>VLOOKUP(F8,lifeexpectancy!A:C,IF(feesovertime!G8="M",2,3),FALSE)</f>
        <v>16.64</v>
      </c>
      <c r="J8" s="18">
        <f>D8</f>
        <v>3043050.51</v>
      </c>
      <c r="K8" s="18">
        <f t="shared" ref="K8:Z12" si="2">IF(J8=0,0,IF($F8-1+K$7&gt;=65,J8*(1+$B$2-$B$3),J8*(1+$B$2)+$B$4))</f>
        <v>3134342.0252999999</v>
      </c>
      <c r="L8" s="18">
        <f t="shared" si="2"/>
        <v>3228372.2860590001</v>
      </c>
      <c r="M8" s="18">
        <f t="shared" si="2"/>
        <v>3325223.4546407703</v>
      </c>
      <c r="N8" s="18">
        <f t="shared" si="2"/>
        <v>3424980.1582799936</v>
      </c>
      <c r="O8" s="18">
        <f t="shared" si="2"/>
        <v>3527729.5630283933</v>
      </c>
      <c r="P8" s="18">
        <f t="shared" si="2"/>
        <v>3633561.4499192452</v>
      </c>
      <c r="Q8" s="18">
        <f t="shared" si="2"/>
        <v>3742568.2934168228</v>
      </c>
      <c r="R8" s="18">
        <f t="shared" si="2"/>
        <v>3854845.3422193276</v>
      </c>
      <c r="S8" s="18">
        <f t="shared" si="2"/>
        <v>3970490.7024859074</v>
      </c>
      <c r="T8" s="18">
        <f t="shared" si="2"/>
        <v>4089605.4235604848</v>
      </c>
      <c r="U8" s="18">
        <f t="shared" si="2"/>
        <v>4212293.586267299</v>
      </c>
      <c r="V8" s="18">
        <f t="shared" si="2"/>
        <v>4338662.3938553184</v>
      </c>
      <c r="W8" s="18">
        <f t="shared" si="2"/>
        <v>4468822.2656709785</v>
      </c>
      <c r="X8" s="18">
        <f t="shared" si="2"/>
        <v>4602886.9336411078</v>
      </c>
      <c r="Y8" s="18">
        <f t="shared" si="2"/>
        <v>4740973.5416503409</v>
      </c>
      <c r="Z8" s="18">
        <f t="shared" si="2"/>
        <v>4883202.7478998508</v>
      </c>
      <c r="AA8" s="18">
        <f t="shared" ref="L8:AC12" si="3">IF(Z8=0,0,IF($F8-1+AA$7&gt;=65,Z8*(1+$B$2-$B$3),Z8*(1+$B$2)+$B$4))</f>
        <v>5029698.8303368464</v>
      </c>
      <c r="AB8" s="18">
        <f t="shared" si="3"/>
        <v>5180589.7952469522</v>
      </c>
      <c r="AC8" s="18">
        <f t="shared" si="3"/>
        <v>5336007.4891043613</v>
      </c>
      <c r="AE8" s="18">
        <f>IFERROR(E8,0)</f>
        <v>16215.252549999999</v>
      </c>
      <c r="AF8" s="18">
        <f>IF(ROUND($H8,0)&gt;=AF$7,IF($B8="Flat Fee",AE8,$AE8+$B$1*(K8-$J8)),0)</f>
        <v>16671.710126499998</v>
      </c>
      <c r="AG8" s="18">
        <f t="shared" ref="AG8:AX8" si="4">IF(ROUND($H8,0)&gt;=AG$7,IF($B8="Flat Fee",AF8,$AE8+$B$1*(L8-$J8)),0)</f>
        <v>17141.861430295001</v>
      </c>
      <c r="AH8" s="18">
        <f t="shared" si="4"/>
        <v>17626.11727320385</v>
      </c>
      <c r="AI8" s="18">
        <f t="shared" si="4"/>
        <v>18124.900791399967</v>
      </c>
      <c r="AJ8" s="18">
        <f t="shared" si="4"/>
        <v>18638.647815141965</v>
      </c>
      <c r="AK8" s="18">
        <f t="shared" si="4"/>
        <v>19167.807249596226</v>
      </c>
      <c r="AL8" s="18">
        <f t="shared" si="4"/>
        <v>19712.841467084116</v>
      </c>
      <c r="AM8" s="18">
        <f t="shared" si="4"/>
        <v>20274.226711096639</v>
      </c>
      <c r="AN8" s="18">
        <f t="shared" si="4"/>
        <v>20852.453512429536</v>
      </c>
      <c r="AO8" s="18">
        <f t="shared" si="4"/>
        <v>21448.027117802423</v>
      </c>
      <c r="AP8" s="18">
        <f t="shared" si="4"/>
        <v>22061.467931336498</v>
      </c>
      <c r="AQ8" s="18">
        <f t="shared" si="4"/>
        <v>22693.31196927659</v>
      </c>
      <c r="AR8" s="18">
        <f t="shared" si="4"/>
        <v>23344.111328354891</v>
      </c>
      <c r="AS8" s="18">
        <f t="shared" si="4"/>
        <v>24014.43466820554</v>
      </c>
      <c r="AT8" s="18">
        <f t="shared" si="4"/>
        <v>24704.867708251702</v>
      </c>
      <c r="AU8" s="18">
        <f t="shared" si="4"/>
        <v>25416.013739499256</v>
      </c>
      <c r="AV8" s="18">
        <f t="shared" si="4"/>
        <v>0</v>
      </c>
      <c r="AW8" s="18">
        <f t="shared" si="4"/>
        <v>0</v>
      </c>
      <c r="AX8" s="18">
        <f t="shared" si="4"/>
        <v>0</v>
      </c>
    </row>
    <row r="9" spans="1:50" x14ac:dyDescent="0.25">
      <c r="A9" t="str">
        <f>feecalcs!A3</f>
        <v>Bravo, Thelma</v>
      </c>
      <c r="B9" t="str">
        <f>feecalcs!B3</f>
        <v>3/4%</v>
      </c>
      <c r="C9">
        <f>feecalcs!D3</f>
        <v>0</v>
      </c>
      <c r="D9">
        <f>feecalcs!F3</f>
        <v>1588427.15</v>
      </c>
      <c r="E9">
        <f>feecalcs!G3</f>
        <v>11913.203624999998</v>
      </c>
      <c r="F9">
        <f>client_info!F6</f>
        <v>61</v>
      </c>
      <c r="G9" t="str">
        <f>client_info!G6</f>
        <v>F</v>
      </c>
      <c r="H9">
        <f>VLOOKUP(F9,lifeexpectancy!A:C,IF(feesovertime!G9="M",2,3),FALSE)</f>
        <v>22.95</v>
      </c>
      <c r="J9" s="18">
        <f t="shared" ref="J9:J72" si="5">D9</f>
        <v>1588427.15</v>
      </c>
      <c r="K9" s="18">
        <f t="shared" si="2"/>
        <v>1722848.5075000001</v>
      </c>
      <c r="L9" s="18">
        <f t="shared" si="3"/>
        <v>1863990.9328750002</v>
      </c>
      <c r="M9" s="18">
        <f t="shared" si="3"/>
        <v>2012190.4795187502</v>
      </c>
      <c r="N9" s="18">
        <f t="shared" si="3"/>
        <v>2072556.1939043128</v>
      </c>
      <c r="O9" s="18">
        <f t="shared" si="3"/>
        <v>2134732.8797214422</v>
      </c>
      <c r="P9" s="18">
        <f t="shared" si="3"/>
        <v>2198774.8661130858</v>
      </c>
      <c r="Q9" s="18">
        <f t="shared" si="3"/>
        <v>2264738.1120964782</v>
      </c>
      <c r="R9" s="18">
        <f t="shared" si="3"/>
        <v>2332680.2554593724</v>
      </c>
      <c r="S9" s="18">
        <f t="shared" si="3"/>
        <v>2402660.6631231536</v>
      </c>
      <c r="T9" s="18">
        <f t="shared" si="3"/>
        <v>2474740.4830168481</v>
      </c>
      <c r="U9" s="18">
        <f t="shared" si="3"/>
        <v>2548982.6975073535</v>
      </c>
      <c r="V9" s="18">
        <f t="shared" si="3"/>
        <v>2625452.178432574</v>
      </c>
      <c r="W9" s="18">
        <f t="shared" si="3"/>
        <v>2704215.7437855513</v>
      </c>
      <c r="X9" s="18">
        <f t="shared" si="3"/>
        <v>2785342.2160991179</v>
      </c>
      <c r="Y9" s="18">
        <f t="shared" si="3"/>
        <v>2868902.4825820914</v>
      </c>
      <c r="Z9" s="18">
        <f t="shared" si="3"/>
        <v>2954969.5570595544</v>
      </c>
      <c r="AA9" s="18">
        <f t="shared" si="3"/>
        <v>3043618.6437713411</v>
      </c>
      <c r="AB9" s="18">
        <f t="shared" si="3"/>
        <v>3134927.2030844814</v>
      </c>
      <c r="AC9" s="18">
        <f t="shared" si="3"/>
        <v>3228975.0191770159</v>
      </c>
      <c r="AE9" s="18">
        <f t="shared" ref="AE9:AE72" si="6">IFERROR(E9,0)</f>
        <v>11913.203624999998</v>
      </c>
      <c r="AF9" s="18">
        <f t="shared" ref="AF9:AF72" si="7">IF(ROUND($H9,0)&gt;=AF$7,IF($B9="Flat Fee",AE9,$AE9+$B$1*(K9-$J9)),0)</f>
        <v>12585.310412499999</v>
      </c>
      <c r="AG9" s="18">
        <f t="shared" ref="AG9:AG72" si="8">IF(ROUND($H9,0)&gt;=AG$7,IF($B9="Flat Fee",AF9,$AE9+$B$1*(L9-$J9)),0)</f>
        <v>13291.022539375001</v>
      </c>
      <c r="AH9" s="18">
        <f t="shared" ref="AH9:AH72" si="9">IF(ROUND($H9,0)&gt;=AH$7,IF($B9="Flat Fee",AG9,$AE9+$B$1*(M9-$J9)),0)</f>
        <v>14032.020272593749</v>
      </c>
      <c r="AI9" s="18">
        <f t="shared" ref="AI9:AI72" si="10">IF(ROUND($H9,0)&gt;=AI$7,IF($B9="Flat Fee",AH9,$AE9+$B$1*(N9-$J9)),0)</f>
        <v>14333.848844521563</v>
      </c>
      <c r="AJ9" s="18">
        <f t="shared" ref="AJ9:AJ72" si="11">IF(ROUND($H9,0)&gt;=AJ$7,IF($B9="Flat Fee",AI9,$AE9+$B$1*(O9-$J9)),0)</f>
        <v>14644.732273607209</v>
      </c>
      <c r="AK9" s="18">
        <f t="shared" ref="AK9:AK72" si="12">IF(ROUND($H9,0)&gt;=AK$7,IF($B9="Flat Fee",AJ9,$AE9+$B$1*(P9-$J9)),0)</f>
        <v>14964.942205565429</v>
      </c>
      <c r="AL9" s="18">
        <f t="shared" ref="AL9:AL72" si="13">IF(ROUND($H9,0)&gt;=AL$7,IF($B9="Flat Fee",AK9,$AE9+$B$1*(Q9-$J9)),0)</f>
        <v>15294.75843548239</v>
      </c>
      <c r="AM9" s="18">
        <f t="shared" ref="AM9:AM72" si="14">IF(ROUND($H9,0)&gt;=AM$7,IF($B9="Flat Fee",AL9,$AE9+$B$1*(R9-$J9)),0)</f>
        <v>15634.469152296861</v>
      </c>
      <c r="AN9" s="18">
        <f t="shared" ref="AN9:AN72" si="15">IF(ROUND($H9,0)&gt;=AN$7,IF($B9="Flat Fee",AM9,$AE9+$B$1*(S9-$J9)),0)</f>
        <v>15984.371190615766</v>
      </c>
      <c r="AO9" s="18">
        <f t="shared" ref="AO9:AO72" si="16">IF(ROUND($H9,0)&gt;=AO$7,IF($B9="Flat Fee",AN9,$AE9+$B$1*(T9-$J9)),0)</f>
        <v>16344.77029008424</v>
      </c>
      <c r="AP9" s="18">
        <f t="shared" ref="AP9:AP72" si="17">IF(ROUND($H9,0)&gt;=AP$7,IF($B9="Flat Fee",AO9,$AE9+$B$1*(U9-$J9)),0)</f>
        <v>16715.981362536768</v>
      </c>
      <c r="AQ9" s="18">
        <f t="shared" ref="AQ9:AQ72" si="18">IF(ROUND($H9,0)&gt;=AQ$7,IF($B9="Flat Fee",AP9,$AE9+$B$1*(V9-$J9)),0)</f>
        <v>17098.328767162868</v>
      </c>
      <c r="AR9" s="18">
        <f t="shared" ref="AR9:AR72" si="19">IF(ROUND($H9,0)&gt;=AR$7,IF($B9="Flat Fee",AQ9,$AE9+$B$1*(W9-$J9)),0)</f>
        <v>17492.146593927755</v>
      </c>
      <c r="AS9" s="18">
        <f t="shared" ref="AS9:AS72" si="20">IF(ROUND($H9,0)&gt;=AS$7,IF($B9="Flat Fee",AR9,$AE9+$B$1*(X9-$J9)),0)</f>
        <v>17897.778955495589</v>
      </c>
      <c r="AT9" s="18">
        <f t="shared" ref="AT9:AT72" si="21">IF(ROUND($H9,0)&gt;=AT$7,IF($B9="Flat Fee",AS9,$AE9+$B$1*(Y9-$J9)),0)</f>
        <v>18315.580287910456</v>
      </c>
      <c r="AU9" s="18">
        <f t="shared" ref="AU9:AU72" si="22">IF(ROUND($H9,0)&gt;=AU$7,IF($B9="Flat Fee",AT9,$AE9+$B$1*(Z9-$J9)),0)</f>
        <v>18745.915660297771</v>
      </c>
      <c r="AV9" s="18">
        <f t="shared" ref="AV9:AV72" si="23">IF(ROUND($H9,0)&gt;=AV$7,IF($B9="Flat Fee",AU9,$AE9+$B$1*(AA9-$J9)),0)</f>
        <v>19189.161093856703</v>
      </c>
      <c r="AW9" s="18">
        <f t="shared" ref="AW9:AW72" si="24">IF(ROUND($H9,0)&gt;=AW$7,IF($B9="Flat Fee",AV9,$AE9+$B$1*(AB9-$J9)),0)</f>
        <v>19645.703890422406</v>
      </c>
      <c r="AX9" s="18">
        <f t="shared" ref="AX9:AX72" si="25">IF(ROUND($H9,0)&gt;=AX$7,IF($B9="Flat Fee",AW9,$AE9+$B$1*(AC9-$J9)),0)</f>
        <v>20115.94297088508</v>
      </c>
    </row>
    <row r="10" spans="1:50" x14ac:dyDescent="0.25">
      <c r="A10" t="str">
        <f>feecalcs!A4</f>
        <v>Charlie, Ed and Anne</v>
      </c>
      <c r="B10" t="str">
        <f>feecalcs!B4</f>
        <v>Flat Fee</v>
      </c>
      <c r="C10">
        <f>feecalcs!D4</f>
        <v>0</v>
      </c>
      <c r="D10">
        <f>feecalcs!F4</f>
        <v>4210915.53</v>
      </c>
      <c r="E10">
        <f>feecalcs!G4</f>
        <v>10000</v>
      </c>
      <c r="F10">
        <f>client_info!F7</f>
        <v>73</v>
      </c>
      <c r="G10" t="str">
        <f>client_info!G7</f>
        <v>F</v>
      </c>
      <c r="H10">
        <f>VLOOKUP(F10,lifeexpectancy!A:C,IF(feesovertime!G10="M",2,3),FALSE)</f>
        <v>13.78</v>
      </c>
      <c r="J10" s="18">
        <f t="shared" si="5"/>
        <v>4210915.53</v>
      </c>
      <c r="K10" s="18">
        <f t="shared" si="2"/>
        <v>4337242.9959000004</v>
      </c>
      <c r="L10" s="18">
        <f t="shared" si="3"/>
        <v>4467360.2857770007</v>
      </c>
      <c r="M10" s="18">
        <f t="shared" si="3"/>
        <v>4601381.094350311</v>
      </c>
      <c r="N10" s="18">
        <f t="shared" si="3"/>
        <v>4739422.5271808207</v>
      </c>
      <c r="O10" s="18">
        <f t="shared" si="3"/>
        <v>4881605.2029962456</v>
      </c>
      <c r="P10" s="18">
        <f t="shared" si="3"/>
        <v>5028053.3590861335</v>
      </c>
      <c r="Q10" s="18">
        <f t="shared" si="3"/>
        <v>5178894.9598587174</v>
      </c>
      <c r="R10" s="18">
        <f t="shared" si="3"/>
        <v>5334261.8086544788</v>
      </c>
      <c r="S10" s="18">
        <f t="shared" si="3"/>
        <v>5494289.6629141131</v>
      </c>
      <c r="T10" s="18">
        <f t="shared" si="3"/>
        <v>5659118.3528015371</v>
      </c>
      <c r="U10" s="18">
        <f t="shared" si="3"/>
        <v>5828891.9033855833</v>
      </c>
      <c r="V10" s="18">
        <f t="shared" si="3"/>
        <v>6003758.6604871508</v>
      </c>
      <c r="W10" s="18">
        <f t="shared" si="3"/>
        <v>6183871.4203017652</v>
      </c>
      <c r="X10" s="18">
        <f t="shared" si="3"/>
        <v>6369387.5629108185</v>
      </c>
      <c r="Y10" s="18">
        <f t="shared" si="3"/>
        <v>6560469.1897981428</v>
      </c>
      <c r="Z10" s="18">
        <f t="shared" si="3"/>
        <v>6757283.2654920872</v>
      </c>
      <c r="AA10" s="18">
        <f t="shared" si="3"/>
        <v>6960001.7634568503</v>
      </c>
      <c r="AB10" s="18">
        <f t="shared" si="3"/>
        <v>7168801.8163605556</v>
      </c>
      <c r="AC10" s="18">
        <f t="shared" si="3"/>
        <v>7383865.8708513724</v>
      </c>
      <c r="AE10" s="18">
        <f t="shared" si="6"/>
        <v>10000</v>
      </c>
      <c r="AF10" s="18">
        <f t="shared" si="7"/>
        <v>10000</v>
      </c>
      <c r="AG10" s="18">
        <f t="shared" si="8"/>
        <v>10000</v>
      </c>
      <c r="AH10" s="18">
        <f t="shared" si="9"/>
        <v>10000</v>
      </c>
      <c r="AI10" s="18">
        <f t="shared" si="10"/>
        <v>10000</v>
      </c>
      <c r="AJ10" s="18">
        <f t="shared" si="11"/>
        <v>10000</v>
      </c>
      <c r="AK10" s="18">
        <f t="shared" si="12"/>
        <v>10000</v>
      </c>
      <c r="AL10" s="18">
        <f t="shared" si="13"/>
        <v>10000</v>
      </c>
      <c r="AM10" s="18">
        <f t="shared" si="14"/>
        <v>10000</v>
      </c>
      <c r="AN10" s="18">
        <f t="shared" si="15"/>
        <v>10000</v>
      </c>
      <c r="AO10" s="18">
        <f t="shared" si="16"/>
        <v>10000</v>
      </c>
      <c r="AP10" s="18">
        <f t="shared" si="17"/>
        <v>10000</v>
      </c>
      <c r="AQ10" s="18">
        <f t="shared" si="18"/>
        <v>10000</v>
      </c>
      <c r="AR10" s="18">
        <f t="shared" si="19"/>
        <v>10000</v>
      </c>
      <c r="AS10" s="18">
        <f t="shared" si="20"/>
        <v>0</v>
      </c>
      <c r="AT10" s="18">
        <f t="shared" si="21"/>
        <v>0</v>
      </c>
      <c r="AU10" s="18">
        <f t="shared" si="22"/>
        <v>0</v>
      </c>
      <c r="AV10" s="18">
        <f t="shared" si="23"/>
        <v>0</v>
      </c>
      <c r="AW10" s="18">
        <f t="shared" si="24"/>
        <v>0</v>
      </c>
      <c r="AX10" s="18">
        <f t="shared" si="25"/>
        <v>0</v>
      </c>
    </row>
    <row r="11" spans="1:50" x14ac:dyDescent="0.25">
      <c r="A11" t="str">
        <f>feecalcs!A5</f>
        <v>Delta, Mary</v>
      </c>
      <c r="B11" t="str">
        <f>feecalcs!B5</f>
        <v>1% 400K</v>
      </c>
      <c r="C11">
        <f>feecalcs!D5</f>
        <v>0</v>
      </c>
      <c r="D11">
        <f>feecalcs!F5</f>
        <v>4313451.33</v>
      </c>
      <c r="E11">
        <f>feecalcs!G5</f>
        <v>27567.256650000003</v>
      </c>
      <c r="F11">
        <f>client_info!F8</f>
        <v>59</v>
      </c>
      <c r="G11" t="str">
        <f>client_info!G8</f>
        <v>F</v>
      </c>
      <c r="H11">
        <f>VLOOKUP(F11,lifeexpectancy!A:C,IF(feesovertime!G11="M",2,3),FALSE)</f>
        <v>24.62</v>
      </c>
      <c r="J11" s="18">
        <f t="shared" si="5"/>
        <v>4313451.33</v>
      </c>
      <c r="K11" s="18">
        <f t="shared" si="2"/>
        <v>4584123.8965000007</v>
      </c>
      <c r="L11" s="18">
        <f t="shared" si="3"/>
        <v>4868330.0913250009</v>
      </c>
      <c r="M11" s="18">
        <f t="shared" si="3"/>
        <v>5166746.5958912512</v>
      </c>
      <c r="N11" s="18">
        <f t="shared" si="3"/>
        <v>5480083.9256858137</v>
      </c>
      <c r="O11" s="18">
        <f t="shared" si="3"/>
        <v>5809088.121970105</v>
      </c>
      <c r="P11" s="18">
        <f t="shared" si="3"/>
        <v>5983360.7656292086</v>
      </c>
      <c r="Q11" s="18">
        <f t="shared" si="3"/>
        <v>6162861.5885980846</v>
      </c>
      <c r="R11" s="18">
        <f t="shared" si="3"/>
        <v>6347747.4362560278</v>
      </c>
      <c r="S11" s="18">
        <f t="shared" si="3"/>
        <v>6538179.8593437085</v>
      </c>
      <c r="T11" s="18">
        <f t="shared" si="3"/>
        <v>6734325.2551240195</v>
      </c>
      <c r="U11" s="18">
        <f t="shared" si="3"/>
        <v>6936355.0127777401</v>
      </c>
      <c r="V11" s="18">
        <f t="shared" si="3"/>
        <v>7144445.6631610729</v>
      </c>
      <c r="W11" s="18">
        <f t="shared" si="3"/>
        <v>7358779.0330559053</v>
      </c>
      <c r="X11" s="18">
        <f t="shared" si="3"/>
        <v>7579542.4040475823</v>
      </c>
      <c r="Y11" s="18">
        <f t="shared" si="3"/>
        <v>7806928.6761690099</v>
      </c>
      <c r="Z11" s="18">
        <f t="shared" si="3"/>
        <v>8041136.5364540806</v>
      </c>
      <c r="AA11" s="18">
        <f t="shared" si="3"/>
        <v>8282370.6325477036</v>
      </c>
      <c r="AB11" s="18">
        <f t="shared" si="3"/>
        <v>8530841.7515241355</v>
      </c>
      <c r="AC11" s="18">
        <f t="shared" si="3"/>
        <v>8786767.0040698592</v>
      </c>
      <c r="AE11" s="18">
        <f t="shared" si="6"/>
        <v>27567.256650000003</v>
      </c>
      <c r="AF11" s="18">
        <f t="shared" si="7"/>
        <v>28920.619482500006</v>
      </c>
      <c r="AG11" s="18">
        <f t="shared" si="8"/>
        <v>30341.650456625008</v>
      </c>
      <c r="AH11" s="18">
        <f t="shared" si="9"/>
        <v>31833.732979456261</v>
      </c>
      <c r="AI11" s="18">
        <f t="shared" si="10"/>
        <v>33400.419628429074</v>
      </c>
      <c r="AJ11" s="18">
        <f t="shared" si="11"/>
        <v>35045.440609850528</v>
      </c>
      <c r="AK11" s="18">
        <f t="shared" si="12"/>
        <v>35916.803828146047</v>
      </c>
      <c r="AL11" s="18">
        <f t="shared" si="13"/>
        <v>36814.307942990425</v>
      </c>
      <c r="AM11" s="18">
        <f t="shared" si="14"/>
        <v>37738.737181280143</v>
      </c>
      <c r="AN11" s="18">
        <f t="shared" si="15"/>
        <v>38690.899296718548</v>
      </c>
      <c r="AO11" s="18">
        <f t="shared" si="16"/>
        <v>39671.626275620103</v>
      </c>
      <c r="AP11" s="18">
        <f t="shared" si="17"/>
        <v>40681.775063888701</v>
      </c>
      <c r="AQ11" s="18">
        <f t="shared" si="18"/>
        <v>41722.228315805369</v>
      </c>
      <c r="AR11" s="18">
        <f t="shared" si="19"/>
        <v>42793.895165279529</v>
      </c>
      <c r="AS11" s="18">
        <f t="shared" si="20"/>
        <v>43897.712020237916</v>
      </c>
      <c r="AT11" s="18">
        <f t="shared" si="21"/>
        <v>45034.643380845053</v>
      </c>
      <c r="AU11" s="18">
        <f t="shared" si="22"/>
        <v>46205.682682270402</v>
      </c>
      <c r="AV11" s="18">
        <f t="shared" si="23"/>
        <v>47411.853162738524</v>
      </c>
      <c r="AW11" s="18">
        <f t="shared" si="24"/>
        <v>48654.208757620683</v>
      </c>
      <c r="AX11" s="18">
        <f t="shared" si="25"/>
        <v>49933.835020349303</v>
      </c>
    </row>
    <row r="12" spans="1:50" x14ac:dyDescent="0.25">
      <c r="A12" t="str">
        <f>feecalcs!A6</f>
        <v>Echo, Linus and Lucy</v>
      </c>
      <c r="B12" t="str">
        <f>feecalcs!B6</f>
        <v>1% 1MM</v>
      </c>
      <c r="C12">
        <f>feecalcs!D6</f>
        <v>7500</v>
      </c>
      <c r="D12">
        <f>feecalcs!F6</f>
        <v>6436727.3300000001</v>
      </c>
      <c r="E12">
        <f>feecalcs!G6</f>
        <v>39683.63665</v>
      </c>
      <c r="F12">
        <f>client_info!F9</f>
        <v>70</v>
      </c>
      <c r="G12" t="str">
        <f>client_info!G9</f>
        <v>F</v>
      </c>
      <c r="H12">
        <f>VLOOKUP(F12,lifeexpectancy!A:C,IF(feesovertime!G12="M",2,3),FALSE)</f>
        <v>15.9</v>
      </c>
      <c r="J12" s="18">
        <f t="shared" si="5"/>
        <v>6436727.3300000001</v>
      </c>
      <c r="K12" s="18">
        <f t="shared" si="2"/>
        <v>6629829.1499000005</v>
      </c>
      <c r="L12" s="18">
        <f t="shared" si="3"/>
        <v>6828724.0243970007</v>
      </c>
      <c r="M12" s="18">
        <f t="shared" si="3"/>
        <v>7033585.745128911</v>
      </c>
      <c r="N12" s="18">
        <f t="shared" si="3"/>
        <v>7244593.3174827788</v>
      </c>
      <c r="O12" s="18">
        <f t="shared" si="3"/>
        <v>7461931.1170072621</v>
      </c>
      <c r="P12" s="18">
        <f t="shared" si="3"/>
        <v>7685789.0505174799</v>
      </c>
      <c r="Q12" s="18">
        <f t="shared" si="3"/>
        <v>7916362.7220330043</v>
      </c>
      <c r="R12" s="18">
        <f t="shared" si="3"/>
        <v>8153853.6036939947</v>
      </c>
      <c r="S12" s="18">
        <f t="shared" si="3"/>
        <v>8398469.2118048146</v>
      </c>
      <c r="T12" s="18">
        <f t="shared" si="3"/>
        <v>8650423.2881589588</v>
      </c>
      <c r="U12" s="18">
        <f t="shared" si="3"/>
        <v>8909935.9868037272</v>
      </c>
      <c r="V12" s="18">
        <f t="shared" si="3"/>
        <v>9177234.0664078388</v>
      </c>
      <c r="W12" s="18">
        <f t="shared" si="3"/>
        <v>9452551.0884000733</v>
      </c>
      <c r="X12" s="18">
        <f t="shared" si="3"/>
        <v>9736127.6210520752</v>
      </c>
      <c r="Y12" s="18">
        <f t="shared" si="3"/>
        <v>10028211.449683638</v>
      </c>
      <c r="Z12" s="18">
        <f t="shared" si="3"/>
        <v>10329057.793174148</v>
      </c>
      <c r="AA12" s="18">
        <f t="shared" si="3"/>
        <v>10638929.526969373</v>
      </c>
      <c r="AB12" s="18">
        <f t="shared" si="3"/>
        <v>10958097.412778454</v>
      </c>
      <c r="AC12" s="18">
        <f t="shared" si="3"/>
        <v>11286840.335161807</v>
      </c>
      <c r="AE12" s="18">
        <f t="shared" si="6"/>
        <v>39683.63665</v>
      </c>
      <c r="AF12" s="18">
        <f t="shared" si="7"/>
        <v>40649.1457495</v>
      </c>
      <c r="AG12" s="18">
        <f t="shared" si="8"/>
        <v>41643.620121985005</v>
      </c>
      <c r="AH12" s="18">
        <f t="shared" si="9"/>
        <v>42667.928725644553</v>
      </c>
      <c r="AI12" s="18">
        <f t="shared" si="10"/>
        <v>43722.966587413895</v>
      </c>
      <c r="AJ12" s="18">
        <f t="shared" si="11"/>
        <v>44809.655585036307</v>
      </c>
      <c r="AK12" s="18">
        <f t="shared" si="12"/>
        <v>45928.9452525874</v>
      </c>
      <c r="AL12" s="18">
        <f t="shared" si="13"/>
        <v>47081.813610165023</v>
      </c>
      <c r="AM12" s="18">
        <f t="shared" si="14"/>
        <v>48269.268018469971</v>
      </c>
      <c r="AN12" s="18">
        <f t="shared" si="15"/>
        <v>49492.346059024072</v>
      </c>
      <c r="AO12" s="18">
        <f t="shared" si="16"/>
        <v>50752.116440794794</v>
      </c>
      <c r="AP12" s="18">
        <f t="shared" si="17"/>
        <v>52049.679934018641</v>
      </c>
      <c r="AQ12" s="18">
        <f t="shared" si="18"/>
        <v>53386.170332039197</v>
      </c>
      <c r="AR12" s="18">
        <f t="shared" si="19"/>
        <v>54762.755442000365</v>
      </c>
      <c r="AS12" s="18">
        <f t="shared" si="20"/>
        <v>56180.638105260376</v>
      </c>
      <c r="AT12" s="18">
        <f t="shared" si="21"/>
        <v>57641.05724841819</v>
      </c>
      <c r="AU12" s="18">
        <f t="shared" si="22"/>
        <v>0</v>
      </c>
      <c r="AV12" s="18">
        <f t="shared" si="23"/>
        <v>0</v>
      </c>
      <c r="AW12" s="18">
        <f t="shared" si="24"/>
        <v>0</v>
      </c>
      <c r="AX12" s="18">
        <f t="shared" si="25"/>
        <v>0</v>
      </c>
    </row>
    <row r="13" spans="1:50" x14ac:dyDescent="0.25">
      <c r="A13">
        <f>feecalcs!A7</f>
        <v>0</v>
      </c>
      <c r="B13">
        <f>feecalcs!B7</f>
        <v>0</v>
      </c>
      <c r="C13">
        <f>feecalcs!D7</f>
        <v>0</v>
      </c>
      <c r="D13">
        <f>feecalcs!F7</f>
        <v>0</v>
      </c>
      <c r="E13" t="e">
        <f>feecalcs!G7</f>
        <v>#REF!</v>
      </c>
      <c r="F13">
        <f>client_info!F10</f>
        <v>0</v>
      </c>
      <c r="G13">
        <f>client_info!G10</f>
        <v>0</v>
      </c>
      <c r="H13">
        <f>VLOOKUP(F13,lifeexpectancy!A:C,IF(feesovertime!G13="M",2,3),FALSE)</f>
        <v>80.209999999999994</v>
      </c>
      <c r="J13" s="18">
        <f t="shared" si="5"/>
        <v>0</v>
      </c>
      <c r="K13" s="18">
        <f>IF(J13=0,0,IF($F13-1+K$7&gt;=65,J13*(1+$B$2-$B$3),J13*(1+$B$2)+$B$4))</f>
        <v>0</v>
      </c>
      <c r="L13" s="18">
        <f t="shared" ref="L13:AC13" si="26">IF(K13=0,0,IF($F13-1+L$7&gt;=65,K13*(1+$B$2-$B$3),K13*(1+$B$2)+$B$4))</f>
        <v>0</v>
      </c>
      <c r="M13" s="18">
        <f t="shared" si="26"/>
        <v>0</v>
      </c>
      <c r="N13" s="18">
        <f t="shared" si="26"/>
        <v>0</v>
      </c>
      <c r="O13" s="18">
        <f t="shared" si="26"/>
        <v>0</v>
      </c>
      <c r="P13" s="18">
        <f t="shared" si="26"/>
        <v>0</v>
      </c>
      <c r="Q13" s="18">
        <f t="shared" si="26"/>
        <v>0</v>
      </c>
      <c r="R13" s="18">
        <f t="shared" si="26"/>
        <v>0</v>
      </c>
      <c r="S13" s="18">
        <f t="shared" si="26"/>
        <v>0</v>
      </c>
      <c r="T13" s="18">
        <f t="shared" si="26"/>
        <v>0</v>
      </c>
      <c r="U13" s="18">
        <f t="shared" si="26"/>
        <v>0</v>
      </c>
      <c r="V13" s="18">
        <f t="shared" si="26"/>
        <v>0</v>
      </c>
      <c r="W13" s="18">
        <f t="shared" si="26"/>
        <v>0</v>
      </c>
      <c r="X13" s="18">
        <f t="shared" si="26"/>
        <v>0</v>
      </c>
      <c r="Y13" s="18">
        <f t="shared" si="26"/>
        <v>0</v>
      </c>
      <c r="Z13" s="18">
        <f t="shared" si="26"/>
        <v>0</v>
      </c>
      <c r="AA13" s="18">
        <f t="shared" si="26"/>
        <v>0</v>
      </c>
      <c r="AB13" s="18">
        <f t="shared" si="26"/>
        <v>0</v>
      </c>
      <c r="AC13" s="18">
        <f t="shared" si="26"/>
        <v>0</v>
      </c>
      <c r="AE13" s="18">
        <f t="shared" si="6"/>
        <v>0</v>
      </c>
      <c r="AF13" s="18">
        <f t="shared" si="7"/>
        <v>0</v>
      </c>
      <c r="AG13" s="18">
        <f t="shared" si="8"/>
        <v>0</v>
      </c>
      <c r="AH13" s="18">
        <f t="shared" si="9"/>
        <v>0</v>
      </c>
      <c r="AI13" s="18">
        <f t="shared" si="10"/>
        <v>0</v>
      </c>
      <c r="AJ13" s="18">
        <f t="shared" si="11"/>
        <v>0</v>
      </c>
      <c r="AK13" s="18">
        <f t="shared" si="12"/>
        <v>0</v>
      </c>
      <c r="AL13" s="18">
        <f t="shared" si="13"/>
        <v>0</v>
      </c>
      <c r="AM13" s="18">
        <f t="shared" si="14"/>
        <v>0</v>
      </c>
      <c r="AN13" s="18">
        <f t="shared" si="15"/>
        <v>0</v>
      </c>
      <c r="AO13" s="18">
        <f t="shared" si="16"/>
        <v>0</v>
      </c>
      <c r="AP13" s="18">
        <f t="shared" si="17"/>
        <v>0</v>
      </c>
      <c r="AQ13" s="18">
        <f t="shared" si="18"/>
        <v>0</v>
      </c>
      <c r="AR13" s="18">
        <f t="shared" si="19"/>
        <v>0</v>
      </c>
      <c r="AS13" s="18">
        <f t="shared" si="20"/>
        <v>0</v>
      </c>
      <c r="AT13" s="18">
        <f t="shared" si="21"/>
        <v>0</v>
      </c>
      <c r="AU13" s="18">
        <f t="shared" si="22"/>
        <v>0</v>
      </c>
      <c r="AV13" s="18">
        <f t="shared" si="23"/>
        <v>0</v>
      </c>
      <c r="AW13" s="18">
        <f t="shared" si="24"/>
        <v>0</v>
      </c>
      <c r="AX13" s="18">
        <f t="shared" si="25"/>
        <v>0</v>
      </c>
    </row>
    <row r="14" spans="1:50" x14ac:dyDescent="0.25">
      <c r="A14">
        <f>feecalcs!A8</f>
        <v>0</v>
      </c>
      <c r="B14">
        <f>feecalcs!B8</f>
        <v>0</v>
      </c>
      <c r="C14">
        <f>feecalcs!D8</f>
        <v>0</v>
      </c>
      <c r="D14">
        <f>feecalcs!F8</f>
        <v>0</v>
      </c>
      <c r="E14" t="e">
        <f>feecalcs!G8</f>
        <v>#REF!</v>
      </c>
      <c r="F14">
        <f>client_info!F11</f>
        <v>0</v>
      </c>
      <c r="G14">
        <f>client_info!G11</f>
        <v>0</v>
      </c>
      <c r="H14">
        <f>VLOOKUP(F14,lifeexpectancy!A:C,IF(feesovertime!G14="M",2,3),FALSE)</f>
        <v>80.209999999999994</v>
      </c>
      <c r="J14" s="18">
        <f t="shared" si="5"/>
        <v>0</v>
      </c>
      <c r="K14" s="18">
        <f t="shared" ref="K14:AC14" si="27">IF(J14=0,0,IF($F14-1+K$7&gt;=65,J14*(1+$B$2-$B$3),J14*(1+$B$2)+$B$4))</f>
        <v>0</v>
      </c>
      <c r="L14" s="18">
        <f t="shared" si="27"/>
        <v>0</v>
      </c>
      <c r="M14" s="18">
        <f t="shared" si="27"/>
        <v>0</v>
      </c>
      <c r="N14" s="18">
        <f t="shared" si="27"/>
        <v>0</v>
      </c>
      <c r="O14" s="18">
        <f t="shared" si="27"/>
        <v>0</v>
      </c>
      <c r="P14" s="18">
        <f t="shared" si="27"/>
        <v>0</v>
      </c>
      <c r="Q14" s="18">
        <f t="shared" si="27"/>
        <v>0</v>
      </c>
      <c r="R14" s="18">
        <f t="shared" si="27"/>
        <v>0</v>
      </c>
      <c r="S14" s="18">
        <f t="shared" si="27"/>
        <v>0</v>
      </c>
      <c r="T14" s="18">
        <f t="shared" si="27"/>
        <v>0</v>
      </c>
      <c r="U14" s="18">
        <f t="shared" si="27"/>
        <v>0</v>
      </c>
      <c r="V14" s="18">
        <f t="shared" si="27"/>
        <v>0</v>
      </c>
      <c r="W14" s="18">
        <f t="shared" si="27"/>
        <v>0</v>
      </c>
      <c r="X14" s="18">
        <f t="shared" si="27"/>
        <v>0</v>
      </c>
      <c r="Y14" s="18">
        <f t="shared" si="27"/>
        <v>0</v>
      </c>
      <c r="Z14" s="18">
        <f t="shared" si="27"/>
        <v>0</v>
      </c>
      <c r="AA14" s="18">
        <f t="shared" si="27"/>
        <v>0</v>
      </c>
      <c r="AB14" s="18">
        <f t="shared" si="27"/>
        <v>0</v>
      </c>
      <c r="AC14" s="18">
        <f t="shared" si="27"/>
        <v>0</v>
      </c>
      <c r="AE14" s="18">
        <f t="shared" si="6"/>
        <v>0</v>
      </c>
      <c r="AF14" s="18">
        <f t="shared" si="7"/>
        <v>0</v>
      </c>
      <c r="AG14" s="18">
        <f t="shared" si="8"/>
        <v>0</v>
      </c>
      <c r="AH14" s="18">
        <f t="shared" si="9"/>
        <v>0</v>
      </c>
      <c r="AI14" s="18">
        <f t="shared" si="10"/>
        <v>0</v>
      </c>
      <c r="AJ14" s="18">
        <f t="shared" si="11"/>
        <v>0</v>
      </c>
      <c r="AK14" s="18">
        <f t="shared" si="12"/>
        <v>0</v>
      </c>
      <c r="AL14" s="18">
        <f t="shared" si="13"/>
        <v>0</v>
      </c>
      <c r="AM14" s="18">
        <f t="shared" si="14"/>
        <v>0</v>
      </c>
      <c r="AN14" s="18">
        <f t="shared" si="15"/>
        <v>0</v>
      </c>
      <c r="AO14" s="18">
        <f t="shared" si="16"/>
        <v>0</v>
      </c>
      <c r="AP14" s="18">
        <f t="shared" si="17"/>
        <v>0</v>
      </c>
      <c r="AQ14" s="18">
        <f t="shared" si="18"/>
        <v>0</v>
      </c>
      <c r="AR14" s="18">
        <f t="shared" si="19"/>
        <v>0</v>
      </c>
      <c r="AS14" s="18">
        <f t="shared" si="20"/>
        <v>0</v>
      </c>
      <c r="AT14" s="18">
        <f t="shared" si="21"/>
        <v>0</v>
      </c>
      <c r="AU14" s="18">
        <f t="shared" si="22"/>
        <v>0</v>
      </c>
      <c r="AV14" s="18">
        <f t="shared" si="23"/>
        <v>0</v>
      </c>
      <c r="AW14" s="18">
        <f t="shared" si="24"/>
        <v>0</v>
      </c>
      <c r="AX14" s="18">
        <f t="shared" si="25"/>
        <v>0</v>
      </c>
    </row>
    <row r="15" spans="1:50" x14ac:dyDescent="0.25">
      <c r="A15">
        <f>feecalcs!A9</f>
        <v>0</v>
      </c>
      <c r="B15">
        <f>feecalcs!B9</f>
        <v>0</v>
      </c>
      <c r="C15">
        <f>feecalcs!D9</f>
        <v>0</v>
      </c>
      <c r="D15">
        <f>feecalcs!F9</f>
        <v>0</v>
      </c>
      <c r="E15" t="e">
        <f>feecalcs!G9</f>
        <v>#REF!</v>
      </c>
      <c r="F15">
        <f>client_info!F12</f>
        <v>0</v>
      </c>
      <c r="G15">
        <f>client_info!G12</f>
        <v>0</v>
      </c>
      <c r="H15">
        <f>VLOOKUP(F15,lifeexpectancy!A:C,IF(feesovertime!G15="M",2,3),FALSE)</f>
        <v>80.209999999999994</v>
      </c>
      <c r="J15" s="18">
        <f t="shared" si="5"/>
        <v>0</v>
      </c>
      <c r="K15" s="18">
        <f t="shared" ref="K15:AC15" si="28">IF(J15=0,0,IF($F15-1+K$7&gt;=65,J15*(1+$B$2-$B$3),J15*(1+$B$2)+$B$4))</f>
        <v>0</v>
      </c>
      <c r="L15" s="18">
        <f t="shared" si="28"/>
        <v>0</v>
      </c>
      <c r="M15" s="18">
        <f t="shared" si="28"/>
        <v>0</v>
      </c>
      <c r="N15" s="18">
        <f t="shared" si="28"/>
        <v>0</v>
      </c>
      <c r="O15" s="18">
        <f t="shared" si="28"/>
        <v>0</v>
      </c>
      <c r="P15" s="18">
        <f t="shared" si="28"/>
        <v>0</v>
      </c>
      <c r="Q15" s="18">
        <f t="shared" si="28"/>
        <v>0</v>
      </c>
      <c r="R15" s="18">
        <f t="shared" si="28"/>
        <v>0</v>
      </c>
      <c r="S15" s="18">
        <f t="shared" si="28"/>
        <v>0</v>
      </c>
      <c r="T15" s="18">
        <f t="shared" si="28"/>
        <v>0</v>
      </c>
      <c r="U15" s="18">
        <f t="shared" si="28"/>
        <v>0</v>
      </c>
      <c r="V15" s="18">
        <f t="shared" si="28"/>
        <v>0</v>
      </c>
      <c r="W15" s="18">
        <f t="shared" si="28"/>
        <v>0</v>
      </c>
      <c r="X15" s="18">
        <f t="shared" si="28"/>
        <v>0</v>
      </c>
      <c r="Y15" s="18">
        <f t="shared" si="28"/>
        <v>0</v>
      </c>
      <c r="Z15" s="18">
        <f t="shared" si="28"/>
        <v>0</v>
      </c>
      <c r="AA15" s="18">
        <f t="shared" si="28"/>
        <v>0</v>
      </c>
      <c r="AB15" s="18">
        <f t="shared" si="28"/>
        <v>0</v>
      </c>
      <c r="AC15" s="18">
        <f t="shared" si="28"/>
        <v>0</v>
      </c>
      <c r="AE15" s="18">
        <f t="shared" si="6"/>
        <v>0</v>
      </c>
      <c r="AF15" s="18">
        <f t="shared" si="7"/>
        <v>0</v>
      </c>
      <c r="AG15" s="18">
        <f t="shared" si="8"/>
        <v>0</v>
      </c>
      <c r="AH15" s="18">
        <f t="shared" si="9"/>
        <v>0</v>
      </c>
      <c r="AI15" s="18">
        <f t="shared" si="10"/>
        <v>0</v>
      </c>
      <c r="AJ15" s="18">
        <f t="shared" si="11"/>
        <v>0</v>
      </c>
      <c r="AK15" s="18">
        <f t="shared" si="12"/>
        <v>0</v>
      </c>
      <c r="AL15" s="18">
        <f t="shared" si="13"/>
        <v>0</v>
      </c>
      <c r="AM15" s="18">
        <f t="shared" si="14"/>
        <v>0</v>
      </c>
      <c r="AN15" s="18">
        <f t="shared" si="15"/>
        <v>0</v>
      </c>
      <c r="AO15" s="18">
        <f t="shared" si="16"/>
        <v>0</v>
      </c>
      <c r="AP15" s="18">
        <f t="shared" si="17"/>
        <v>0</v>
      </c>
      <c r="AQ15" s="18">
        <f t="shared" si="18"/>
        <v>0</v>
      </c>
      <c r="AR15" s="18">
        <f t="shared" si="19"/>
        <v>0</v>
      </c>
      <c r="AS15" s="18">
        <f t="shared" si="20"/>
        <v>0</v>
      </c>
      <c r="AT15" s="18">
        <f t="shared" si="21"/>
        <v>0</v>
      </c>
      <c r="AU15" s="18">
        <f t="shared" si="22"/>
        <v>0</v>
      </c>
      <c r="AV15" s="18">
        <f t="shared" si="23"/>
        <v>0</v>
      </c>
      <c r="AW15" s="18">
        <f t="shared" si="24"/>
        <v>0</v>
      </c>
      <c r="AX15" s="18">
        <f t="shared" si="25"/>
        <v>0</v>
      </c>
    </row>
    <row r="16" spans="1:50" x14ac:dyDescent="0.25">
      <c r="A16">
        <f>feecalcs!A10</f>
        <v>0</v>
      </c>
      <c r="B16">
        <f>feecalcs!B10</f>
        <v>0</v>
      </c>
      <c r="C16">
        <f>feecalcs!D10</f>
        <v>0</v>
      </c>
      <c r="D16">
        <f>feecalcs!F10</f>
        <v>0</v>
      </c>
      <c r="E16" t="e">
        <f>feecalcs!G10</f>
        <v>#REF!</v>
      </c>
      <c r="F16">
        <f>client_info!F13</f>
        <v>0</v>
      </c>
      <c r="G16">
        <f>client_info!G13</f>
        <v>0</v>
      </c>
      <c r="H16">
        <f>VLOOKUP(F16,lifeexpectancy!A:C,IF(feesovertime!G16="M",2,3),FALSE)</f>
        <v>80.209999999999994</v>
      </c>
      <c r="J16" s="18">
        <f t="shared" si="5"/>
        <v>0</v>
      </c>
      <c r="K16" s="18">
        <f t="shared" ref="K16:AC16" si="29">IF(J16=0,0,IF($F16-1+K$7&gt;=65,J16*(1+$B$2-$B$3),J16*(1+$B$2)+$B$4))</f>
        <v>0</v>
      </c>
      <c r="L16" s="18">
        <f t="shared" si="29"/>
        <v>0</v>
      </c>
      <c r="M16" s="18">
        <f t="shared" si="29"/>
        <v>0</v>
      </c>
      <c r="N16" s="18">
        <f t="shared" si="29"/>
        <v>0</v>
      </c>
      <c r="O16" s="18">
        <f t="shared" si="29"/>
        <v>0</v>
      </c>
      <c r="P16" s="18">
        <f t="shared" si="29"/>
        <v>0</v>
      </c>
      <c r="Q16" s="18">
        <f t="shared" si="29"/>
        <v>0</v>
      </c>
      <c r="R16" s="18">
        <f t="shared" si="29"/>
        <v>0</v>
      </c>
      <c r="S16" s="18">
        <f t="shared" si="29"/>
        <v>0</v>
      </c>
      <c r="T16" s="18">
        <f t="shared" si="29"/>
        <v>0</v>
      </c>
      <c r="U16" s="18">
        <f t="shared" si="29"/>
        <v>0</v>
      </c>
      <c r="V16" s="18">
        <f t="shared" si="29"/>
        <v>0</v>
      </c>
      <c r="W16" s="18">
        <f t="shared" si="29"/>
        <v>0</v>
      </c>
      <c r="X16" s="18">
        <f t="shared" si="29"/>
        <v>0</v>
      </c>
      <c r="Y16" s="18">
        <f t="shared" si="29"/>
        <v>0</v>
      </c>
      <c r="Z16" s="18">
        <f t="shared" si="29"/>
        <v>0</v>
      </c>
      <c r="AA16" s="18">
        <f t="shared" si="29"/>
        <v>0</v>
      </c>
      <c r="AB16" s="18">
        <f t="shared" si="29"/>
        <v>0</v>
      </c>
      <c r="AC16" s="18">
        <f t="shared" si="29"/>
        <v>0</v>
      </c>
      <c r="AE16" s="18">
        <f t="shared" si="6"/>
        <v>0</v>
      </c>
      <c r="AF16" s="18">
        <f t="shared" si="7"/>
        <v>0</v>
      </c>
      <c r="AG16" s="18">
        <f t="shared" si="8"/>
        <v>0</v>
      </c>
      <c r="AH16" s="18">
        <f t="shared" si="9"/>
        <v>0</v>
      </c>
      <c r="AI16" s="18">
        <f t="shared" si="10"/>
        <v>0</v>
      </c>
      <c r="AJ16" s="18">
        <f t="shared" si="11"/>
        <v>0</v>
      </c>
      <c r="AK16" s="18">
        <f t="shared" si="12"/>
        <v>0</v>
      </c>
      <c r="AL16" s="18">
        <f t="shared" si="13"/>
        <v>0</v>
      </c>
      <c r="AM16" s="18">
        <f t="shared" si="14"/>
        <v>0</v>
      </c>
      <c r="AN16" s="18">
        <f t="shared" si="15"/>
        <v>0</v>
      </c>
      <c r="AO16" s="18">
        <f t="shared" si="16"/>
        <v>0</v>
      </c>
      <c r="AP16" s="18">
        <f t="shared" si="17"/>
        <v>0</v>
      </c>
      <c r="AQ16" s="18">
        <f t="shared" si="18"/>
        <v>0</v>
      </c>
      <c r="AR16" s="18">
        <f t="shared" si="19"/>
        <v>0</v>
      </c>
      <c r="AS16" s="18">
        <f t="shared" si="20"/>
        <v>0</v>
      </c>
      <c r="AT16" s="18">
        <f t="shared" si="21"/>
        <v>0</v>
      </c>
      <c r="AU16" s="18">
        <f t="shared" si="22"/>
        <v>0</v>
      </c>
      <c r="AV16" s="18">
        <f t="shared" si="23"/>
        <v>0</v>
      </c>
      <c r="AW16" s="18">
        <f t="shared" si="24"/>
        <v>0</v>
      </c>
      <c r="AX16" s="18">
        <f t="shared" si="25"/>
        <v>0</v>
      </c>
    </row>
    <row r="17" spans="1:50" x14ac:dyDescent="0.25">
      <c r="A17">
        <f>feecalcs!A11</f>
        <v>0</v>
      </c>
      <c r="B17">
        <f>feecalcs!B11</f>
        <v>0</v>
      </c>
      <c r="C17">
        <f>feecalcs!D11</f>
        <v>0</v>
      </c>
      <c r="D17">
        <f>feecalcs!F11</f>
        <v>0</v>
      </c>
      <c r="E17" t="e">
        <f>feecalcs!G11</f>
        <v>#REF!</v>
      </c>
      <c r="F17">
        <f>client_info!F14</f>
        <v>0</v>
      </c>
      <c r="G17">
        <f>client_info!G14</f>
        <v>0</v>
      </c>
      <c r="H17">
        <f>VLOOKUP(F17,lifeexpectancy!A:C,IF(feesovertime!G17="M",2,3),FALSE)</f>
        <v>80.209999999999994</v>
      </c>
      <c r="J17" s="18">
        <f t="shared" si="5"/>
        <v>0</v>
      </c>
      <c r="K17" s="18">
        <f t="shared" ref="K17:AC17" si="30">IF(J17=0,0,IF($F17-1+K$7&gt;=65,J17*(1+$B$2-$B$3),J17*(1+$B$2)+$B$4))</f>
        <v>0</v>
      </c>
      <c r="L17" s="18">
        <f t="shared" si="30"/>
        <v>0</v>
      </c>
      <c r="M17" s="18">
        <f t="shared" si="30"/>
        <v>0</v>
      </c>
      <c r="N17" s="18">
        <f t="shared" si="30"/>
        <v>0</v>
      </c>
      <c r="O17" s="18">
        <f t="shared" si="30"/>
        <v>0</v>
      </c>
      <c r="P17" s="18">
        <f t="shared" si="30"/>
        <v>0</v>
      </c>
      <c r="Q17" s="18">
        <f t="shared" si="30"/>
        <v>0</v>
      </c>
      <c r="R17" s="18">
        <f t="shared" si="30"/>
        <v>0</v>
      </c>
      <c r="S17" s="18">
        <f t="shared" si="30"/>
        <v>0</v>
      </c>
      <c r="T17" s="18">
        <f t="shared" si="30"/>
        <v>0</v>
      </c>
      <c r="U17" s="18">
        <f t="shared" si="30"/>
        <v>0</v>
      </c>
      <c r="V17" s="18">
        <f t="shared" si="30"/>
        <v>0</v>
      </c>
      <c r="W17" s="18">
        <f t="shared" si="30"/>
        <v>0</v>
      </c>
      <c r="X17" s="18">
        <f t="shared" si="30"/>
        <v>0</v>
      </c>
      <c r="Y17" s="18">
        <f t="shared" si="30"/>
        <v>0</v>
      </c>
      <c r="Z17" s="18">
        <f t="shared" si="30"/>
        <v>0</v>
      </c>
      <c r="AA17" s="18">
        <f t="shared" si="30"/>
        <v>0</v>
      </c>
      <c r="AB17" s="18">
        <f t="shared" si="30"/>
        <v>0</v>
      </c>
      <c r="AC17" s="18">
        <f t="shared" si="30"/>
        <v>0</v>
      </c>
      <c r="AE17" s="18">
        <f t="shared" si="6"/>
        <v>0</v>
      </c>
      <c r="AF17" s="18">
        <f t="shared" si="7"/>
        <v>0</v>
      </c>
      <c r="AG17" s="18">
        <f t="shared" si="8"/>
        <v>0</v>
      </c>
      <c r="AH17" s="18">
        <f t="shared" si="9"/>
        <v>0</v>
      </c>
      <c r="AI17" s="18">
        <f t="shared" si="10"/>
        <v>0</v>
      </c>
      <c r="AJ17" s="18">
        <f t="shared" si="11"/>
        <v>0</v>
      </c>
      <c r="AK17" s="18">
        <f t="shared" si="12"/>
        <v>0</v>
      </c>
      <c r="AL17" s="18">
        <f t="shared" si="13"/>
        <v>0</v>
      </c>
      <c r="AM17" s="18">
        <f t="shared" si="14"/>
        <v>0</v>
      </c>
      <c r="AN17" s="18">
        <f t="shared" si="15"/>
        <v>0</v>
      </c>
      <c r="AO17" s="18">
        <f t="shared" si="16"/>
        <v>0</v>
      </c>
      <c r="AP17" s="18">
        <f t="shared" si="17"/>
        <v>0</v>
      </c>
      <c r="AQ17" s="18">
        <f t="shared" si="18"/>
        <v>0</v>
      </c>
      <c r="AR17" s="18">
        <f t="shared" si="19"/>
        <v>0</v>
      </c>
      <c r="AS17" s="18">
        <f t="shared" si="20"/>
        <v>0</v>
      </c>
      <c r="AT17" s="18">
        <f t="shared" si="21"/>
        <v>0</v>
      </c>
      <c r="AU17" s="18">
        <f t="shared" si="22"/>
        <v>0</v>
      </c>
      <c r="AV17" s="18">
        <f t="shared" si="23"/>
        <v>0</v>
      </c>
      <c r="AW17" s="18">
        <f t="shared" si="24"/>
        <v>0</v>
      </c>
      <c r="AX17" s="18">
        <f t="shared" si="25"/>
        <v>0</v>
      </c>
    </row>
    <row r="18" spans="1:50" x14ac:dyDescent="0.25">
      <c r="A18">
        <f>feecalcs!A12</f>
        <v>0</v>
      </c>
      <c r="B18">
        <f>feecalcs!B12</f>
        <v>0</v>
      </c>
      <c r="C18">
        <f>feecalcs!D12</f>
        <v>0</v>
      </c>
      <c r="D18">
        <f>feecalcs!F12</f>
        <v>0</v>
      </c>
      <c r="E18" t="e">
        <f>feecalcs!G12</f>
        <v>#REF!</v>
      </c>
      <c r="F18">
        <f>client_info!F15</f>
        <v>0</v>
      </c>
      <c r="G18">
        <f>client_info!G15</f>
        <v>0</v>
      </c>
      <c r="H18">
        <f>VLOOKUP(F18,lifeexpectancy!A:C,IF(feesovertime!G18="M",2,3),FALSE)</f>
        <v>80.209999999999994</v>
      </c>
      <c r="J18" s="18">
        <f t="shared" si="5"/>
        <v>0</v>
      </c>
      <c r="K18" s="18">
        <f t="shared" ref="K18:AC18" si="31">IF(J18=0,0,IF($F18-1+K$7&gt;=65,J18*(1+$B$2-$B$3),J18*(1+$B$2)+$B$4))</f>
        <v>0</v>
      </c>
      <c r="L18" s="18">
        <f t="shared" si="31"/>
        <v>0</v>
      </c>
      <c r="M18" s="18">
        <f t="shared" si="31"/>
        <v>0</v>
      </c>
      <c r="N18" s="18">
        <f t="shared" si="31"/>
        <v>0</v>
      </c>
      <c r="O18" s="18">
        <f t="shared" si="31"/>
        <v>0</v>
      </c>
      <c r="P18" s="18">
        <f t="shared" si="31"/>
        <v>0</v>
      </c>
      <c r="Q18" s="18">
        <f t="shared" si="31"/>
        <v>0</v>
      </c>
      <c r="R18" s="18">
        <f t="shared" si="31"/>
        <v>0</v>
      </c>
      <c r="S18" s="18">
        <f t="shared" si="31"/>
        <v>0</v>
      </c>
      <c r="T18" s="18">
        <f t="shared" si="31"/>
        <v>0</v>
      </c>
      <c r="U18" s="18">
        <f t="shared" si="31"/>
        <v>0</v>
      </c>
      <c r="V18" s="18">
        <f t="shared" si="31"/>
        <v>0</v>
      </c>
      <c r="W18" s="18">
        <f t="shared" si="31"/>
        <v>0</v>
      </c>
      <c r="X18" s="18">
        <f t="shared" si="31"/>
        <v>0</v>
      </c>
      <c r="Y18" s="18">
        <f t="shared" si="31"/>
        <v>0</v>
      </c>
      <c r="Z18" s="18">
        <f t="shared" si="31"/>
        <v>0</v>
      </c>
      <c r="AA18" s="18">
        <f t="shared" si="31"/>
        <v>0</v>
      </c>
      <c r="AB18" s="18">
        <f t="shared" si="31"/>
        <v>0</v>
      </c>
      <c r="AC18" s="18">
        <f t="shared" si="31"/>
        <v>0</v>
      </c>
      <c r="AE18" s="18">
        <f t="shared" si="6"/>
        <v>0</v>
      </c>
      <c r="AF18" s="18">
        <f t="shared" si="7"/>
        <v>0</v>
      </c>
      <c r="AG18" s="18">
        <f t="shared" si="8"/>
        <v>0</v>
      </c>
      <c r="AH18" s="18">
        <f t="shared" si="9"/>
        <v>0</v>
      </c>
      <c r="AI18" s="18">
        <f t="shared" si="10"/>
        <v>0</v>
      </c>
      <c r="AJ18" s="18">
        <f t="shared" si="11"/>
        <v>0</v>
      </c>
      <c r="AK18" s="18">
        <f t="shared" si="12"/>
        <v>0</v>
      </c>
      <c r="AL18" s="18">
        <f t="shared" si="13"/>
        <v>0</v>
      </c>
      <c r="AM18" s="18">
        <f t="shared" si="14"/>
        <v>0</v>
      </c>
      <c r="AN18" s="18">
        <f t="shared" si="15"/>
        <v>0</v>
      </c>
      <c r="AO18" s="18">
        <f t="shared" si="16"/>
        <v>0</v>
      </c>
      <c r="AP18" s="18">
        <f t="shared" si="17"/>
        <v>0</v>
      </c>
      <c r="AQ18" s="18">
        <f t="shared" si="18"/>
        <v>0</v>
      </c>
      <c r="AR18" s="18">
        <f t="shared" si="19"/>
        <v>0</v>
      </c>
      <c r="AS18" s="18">
        <f t="shared" si="20"/>
        <v>0</v>
      </c>
      <c r="AT18" s="18">
        <f t="shared" si="21"/>
        <v>0</v>
      </c>
      <c r="AU18" s="18">
        <f t="shared" si="22"/>
        <v>0</v>
      </c>
      <c r="AV18" s="18">
        <f t="shared" si="23"/>
        <v>0</v>
      </c>
      <c r="AW18" s="18">
        <f t="shared" si="24"/>
        <v>0</v>
      </c>
      <c r="AX18" s="18">
        <f t="shared" si="25"/>
        <v>0</v>
      </c>
    </row>
    <row r="19" spans="1:50" x14ac:dyDescent="0.25">
      <c r="A19">
        <f>feecalcs!A13</f>
        <v>0</v>
      </c>
      <c r="B19">
        <f>feecalcs!B13</f>
        <v>0</v>
      </c>
      <c r="C19">
        <f>feecalcs!D13</f>
        <v>0</v>
      </c>
      <c r="D19">
        <f>feecalcs!F13</f>
        <v>0</v>
      </c>
      <c r="E19" t="e">
        <f>feecalcs!G13</f>
        <v>#REF!</v>
      </c>
      <c r="F19">
        <f>client_info!F16</f>
        <v>0</v>
      </c>
      <c r="G19">
        <f>client_info!G16</f>
        <v>0</v>
      </c>
      <c r="H19">
        <f>VLOOKUP(F19,lifeexpectancy!A:C,IF(feesovertime!G19="M",2,3),FALSE)</f>
        <v>80.209999999999994</v>
      </c>
      <c r="J19" s="18">
        <f t="shared" si="5"/>
        <v>0</v>
      </c>
      <c r="K19" s="18">
        <f t="shared" ref="K19:AC19" si="32">IF(J19=0,0,IF($F19-1+K$7&gt;=65,J19*(1+$B$2-$B$3),J19*(1+$B$2)+$B$4))</f>
        <v>0</v>
      </c>
      <c r="L19" s="18">
        <f t="shared" si="32"/>
        <v>0</v>
      </c>
      <c r="M19" s="18">
        <f t="shared" si="32"/>
        <v>0</v>
      </c>
      <c r="N19" s="18">
        <f t="shared" si="32"/>
        <v>0</v>
      </c>
      <c r="O19" s="18">
        <f t="shared" si="32"/>
        <v>0</v>
      </c>
      <c r="P19" s="18">
        <f t="shared" si="32"/>
        <v>0</v>
      </c>
      <c r="Q19" s="18">
        <f t="shared" si="32"/>
        <v>0</v>
      </c>
      <c r="R19" s="18">
        <f t="shared" si="32"/>
        <v>0</v>
      </c>
      <c r="S19" s="18">
        <f t="shared" si="32"/>
        <v>0</v>
      </c>
      <c r="T19" s="18">
        <f t="shared" si="32"/>
        <v>0</v>
      </c>
      <c r="U19" s="18">
        <f t="shared" si="32"/>
        <v>0</v>
      </c>
      <c r="V19" s="18">
        <f t="shared" si="32"/>
        <v>0</v>
      </c>
      <c r="W19" s="18">
        <f t="shared" si="32"/>
        <v>0</v>
      </c>
      <c r="X19" s="18">
        <f t="shared" si="32"/>
        <v>0</v>
      </c>
      <c r="Y19" s="18">
        <f t="shared" si="32"/>
        <v>0</v>
      </c>
      <c r="Z19" s="18">
        <f t="shared" si="32"/>
        <v>0</v>
      </c>
      <c r="AA19" s="18">
        <f t="shared" si="32"/>
        <v>0</v>
      </c>
      <c r="AB19" s="18">
        <f t="shared" si="32"/>
        <v>0</v>
      </c>
      <c r="AC19" s="18">
        <f t="shared" si="32"/>
        <v>0</v>
      </c>
      <c r="AE19" s="18">
        <f t="shared" si="6"/>
        <v>0</v>
      </c>
      <c r="AF19" s="18">
        <f t="shared" si="7"/>
        <v>0</v>
      </c>
      <c r="AG19" s="18">
        <f t="shared" si="8"/>
        <v>0</v>
      </c>
      <c r="AH19" s="18">
        <f t="shared" si="9"/>
        <v>0</v>
      </c>
      <c r="AI19" s="18">
        <f t="shared" si="10"/>
        <v>0</v>
      </c>
      <c r="AJ19" s="18">
        <f t="shared" si="11"/>
        <v>0</v>
      </c>
      <c r="AK19" s="18">
        <f t="shared" si="12"/>
        <v>0</v>
      </c>
      <c r="AL19" s="18">
        <f t="shared" si="13"/>
        <v>0</v>
      </c>
      <c r="AM19" s="18">
        <f t="shared" si="14"/>
        <v>0</v>
      </c>
      <c r="AN19" s="18">
        <f t="shared" si="15"/>
        <v>0</v>
      </c>
      <c r="AO19" s="18">
        <f t="shared" si="16"/>
        <v>0</v>
      </c>
      <c r="AP19" s="18">
        <f t="shared" si="17"/>
        <v>0</v>
      </c>
      <c r="AQ19" s="18">
        <f t="shared" si="18"/>
        <v>0</v>
      </c>
      <c r="AR19" s="18">
        <f t="shared" si="19"/>
        <v>0</v>
      </c>
      <c r="AS19" s="18">
        <f t="shared" si="20"/>
        <v>0</v>
      </c>
      <c r="AT19" s="18">
        <f t="shared" si="21"/>
        <v>0</v>
      </c>
      <c r="AU19" s="18">
        <f t="shared" si="22"/>
        <v>0</v>
      </c>
      <c r="AV19" s="18">
        <f t="shared" si="23"/>
        <v>0</v>
      </c>
      <c r="AW19" s="18">
        <f t="shared" si="24"/>
        <v>0</v>
      </c>
      <c r="AX19" s="18">
        <f t="shared" si="25"/>
        <v>0</v>
      </c>
    </row>
    <row r="20" spans="1:50" x14ac:dyDescent="0.25">
      <c r="A20">
        <f>feecalcs!A14</f>
        <v>0</v>
      </c>
      <c r="B20">
        <f>feecalcs!B14</f>
        <v>0</v>
      </c>
      <c r="C20">
        <f>feecalcs!D14</f>
        <v>0</v>
      </c>
      <c r="D20">
        <f>feecalcs!F14</f>
        <v>0</v>
      </c>
      <c r="E20" t="e">
        <f>feecalcs!G14</f>
        <v>#REF!</v>
      </c>
      <c r="F20">
        <f>client_info!F17</f>
        <v>0</v>
      </c>
      <c r="G20">
        <f>client_info!G17</f>
        <v>0</v>
      </c>
      <c r="H20">
        <f>VLOOKUP(F20,lifeexpectancy!A:C,IF(feesovertime!G20="M",2,3),FALSE)</f>
        <v>80.209999999999994</v>
      </c>
      <c r="J20" s="18">
        <f t="shared" si="5"/>
        <v>0</v>
      </c>
      <c r="K20" s="18">
        <f t="shared" ref="K20:AC20" si="33">IF(J20=0,0,IF($F20-1+K$7&gt;=65,J20*(1+$B$2-$B$3),J20*(1+$B$2)+$B$4))</f>
        <v>0</v>
      </c>
      <c r="L20" s="18">
        <f t="shared" si="33"/>
        <v>0</v>
      </c>
      <c r="M20" s="18">
        <f t="shared" si="33"/>
        <v>0</v>
      </c>
      <c r="N20" s="18">
        <f t="shared" si="33"/>
        <v>0</v>
      </c>
      <c r="O20" s="18">
        <f t="shared" si="33"/>
        <v>0</v>
      </c>
      <c r="P20" s="18">
        <f t="shared" si="33"/>
        <v>0</v>
      </c>
      <c r="Q20" s="18">
        <f t="shared" si="33"/>
        <v>0</v>
      </c>
      <c r="R20" s="18">
        <f t="shared" si="33"/>
        <v>0</v>
      </c>
      <c r="S20" s="18">
        <f t="shared" si="33"/>
        <v>0</v>
      </c>
      <c r="T20" s="18">
        <f t="shared" si="33"/>
        <v>0</v>
      </c>
      <c r="U20" s="18">
        <f t="shared" si="33"/>
        <v>0</v>
      </c>
      <c r="V20" s="18">
        <f t="shared" si="33"/>
        <v>0</v>
      </c>
      <c r="W20" s="18">
        <f t="shared" si="33"/>
        <v>0</v>
      </c>
      <c r="X20" s="18">
        <f t="shared" si="33"/>
        <v>0</v>
      </c>
      <c r="Y20" s="18">
        <f t="shared" si="33"/>
        <v>0</v>
      </c>
      <c r="Z20" s="18">
        <f t="shared" si="33"/>
        <v>0</v>
      </c>
      <c r="AA20" s="18">
        <f t="shared" si="33"/>
        <v>0</v>
      </c>
      <c r="AB20" s="18">
        <f t="shared" si="33"/>
        <v>0</v>
      </c>
      <c r="AC20" s="18">
        <f t="shared" si="33"/>
        <v>0</v>
      </c>
      <c r="AE20" s="18">
        <f t="shared" si="6"/>
        <v>0</v>
      </c>
      <c r="AF20" s="18">
        <f t="shared" si="7"/>
        <v>0</v>
      </c>
      <c r="AG20" s="18">
        <f t="shared" si="8"/>
        <v>0</v>
      </c>
      <c r="AH20" s="18">
        <f t="shared" si="9"/>
        <v>0</v>
      </c>
      <c r="AI20" s="18">
        <f t="shared" si="10"/>
        <v>0</v>
      </c>
      <c r="AJ20" s="18">
        <f t="shared" si="11"/>
        <v>0</v>
      </c>
      <c r="AK20" s="18">
        <f t="shared" si="12"/>
        <v>0</v>
      </c>
      <c r="AL20" s="18">
        <f t="shared" si="13"/>
        <v>0</v>
      </c>
      <c r="AM20" s="18">
        <f t="shared" si="14"/>
        <v>0</v>
      </c>
      <c r="AN20" s="18">
        <f t="shared" si="15"/>
        <v>0</v>
      </c>
      <c r="AO20" s="18">
        <f t="shared" si="16"/>
        <v>0</v>
      </c>
      <c r="AP20" s="18">
        <f t="shared" si="17"/>
        <v>0</v>
      </c>
      <c r="AQ20" s="18">
        <f t="shared" si="18"/>
        <v>0</v>
      </c>
      <c r="AR20" s="18">
        <f t="shared" si="19"/>
        <v>0</v>
      </c>
      <c r="AS20" s="18">
        <f t="shared" si="20"/>
        <v>0</v>
      </c>
      <c r="AT20" s="18">
        <f t="shared" si="21"/>
        <v>0</v>
      </c>
      <c r="AU20" s="18">
        <f t="shared" si="22"/>
        <v>0</v>
      </c>
      <c r="AV20" s="18">
        <f t="shared" si="23"/>
        <v>0</v>
      </c>
      <c r="AW20" s="18">
        <f t="shared" si="24"/>
        <v>0</v>
      </c>
      <c r="AX20" s="18">
        <f t="shared" si="25"/>
        <v>0</v>
      </c>
    </row>
    <row r="21" spans="1:50" x14ac:dyDescent="0.25">
      <c r="A21">
        <f>feecalcs!A15</f>
        <v>0</v>
      </c>
      <c r="B21">
        <f>feecalcs!B15</f>
        <v>0</v>
      </c>
      <c r="C21">
        <f>feecalcs!D15</f>
        <v>0</v>
      </c>
      <c r="D21">
        <f>feecalcs!F15</f>
        <v>0</v>
      </c>
      <c r="E21" t="e">
        <f>feecalcs!G15</f>
        <v>#REF!</v>
      </c>
      <c r="F21">
        <f>client_info!F18</f>
        <v>0</v>
      </c>
      <c r="G21">
        <f>client_info!G18</f>
        <v>0</v>
      </c>
      <c r="H21">
        <f>VLOOKUP(F21,lifeexpectancy!A:C,IF(feesovertime!G21="M",2,3),FALSE)</f>
        <v>80.209999999999994</v>
      </c>
      <c r="J21" s="18">
        <f t="shared" si="5"/>
        <v>0</v>
      </c>
      <c r="K21" s="18">
        <f t="shared" ref="K21:AC21" si="34">IF(J21=0,0,IF($F21-1+K$7&gt;=65,J21*(1+$B$2-$B$3),J21*(1+$B$2)+$B$4))</f>
        <v>0</v>
      </c>
      <c r="L21" s="18">
        <f t="shared" si="34"/>
        <v>0</v>
      </c>
      <c r="M21" s="18">
        <f t="shared" si="34"/>
        <v>0</v>
      </c>
      <c r="N21" s="18">
        <f t="shared" si="34"/>
        <v>0</v>
      </c>
      <c r="O21" s="18">
        <f t="shared" si="34"/>
        <v>0</v>
      </c>
      <c r="P21" s="18">
        <f t="shared" si="34"/>
        <v>0</v>
      </c>
      <c r="Q21" s="18">
        <f t="shared" si="34"/>
        <v>0</v>
      </c>
      <c r="R21" s="18">
        <f t="shared" si="34"/>
        <v>0</v>
      </c>
      <c r="S21" s="18">
        <f t="shared" si="34"/>
        <v>0</v>
      </c>
      <c r="T21" s="18">
        <f t="shared" si="34"/>
        <v>0</v>
      </c>
      <c r="U21" s="18">
        <f t="shared" si="34"/>
        <v>0</v>
      </c>
      <c r="V21" s="18">
        <f t="shared" si="34"/>
        <v>0</v>
      </c>
      <c r="W21" s="18">
        <f t="shared" si="34"/>
        <v>0</v>
      </c>
      <c r="X21" s="18">
        <f t="shared" si="34"/>
        <v>0</v>
      </c>
      <c r="Y21" s="18">
        <f t="shared" si="34"/>
        <v>0</v>
      </c>
      <c r="Z21" s="18">
        <f t="shared" si="34"/>
        <v>0</v>
      </c>
      <c r="AA21" s="18">
        <f t="shared" si="34"/>
        <v>0</v>
      </c>
      <c r="AB21" s="18">
        <f t="shared" si="34"/>
        <v>0</v>
      </c>
      <c r="AC21" s="18">
        <f t="shared" si="34"/>
        <v>0</v>
      </c>
      <c r="AE21" s="18">
        <f t="shared" si="6"/>
        <v>0</v>
      </c>
      <c r="AF21" s="18">
        <f t="shared" si="7"/>
        <v>0</v>
      </c>
      <c r="AG21" s="18">
        <f t="shared" si="8"/>
        <v>0</v>
      </c>
      <c r="AH21" s="18">
        <f t="shared" si="9"/>
        <v>0</v>
      </c>
      <c r="AI21" s="18">
        <f t="shared" si="10"/>
        <v>0</v>
      </c>
      <c r="AJ21" s="18">
        <f t="shared" si="11"/>
        <v>0</v>
      </c>
      <c r="AK21" s="18">
        <f t="shared" si="12"/>
        <v>0</v>
      </c>
      <c r="AL21" s="18">
        <f t="shared" si="13"/>
        <v>0</v>
      </c>
      <c r="AM21" s="18">
        <f t="shared" si="14"/>
        <v>0</v>
      </c>
      <c r="AN21" s="18">
        <f t="shared" si="15"/>
        <v>0</v>
      </c>
      <c r="AO21" s="18">
        <f t="shared" si="16"/>
        <v>0</v>
      </c>
      <c r="AP21" s="18">
        <f t="shared" si="17"/>
        <v>0</v>
      </c>
      <c r="AQ21" s="18">
        <f t="shared" si="18"/>
        <v>0</v>
      </c>
      <c r="AR21" s="18">
        <f t="shared" si="19"/>
        <v>0</v>
      </c>
      <c r="AS21" s="18">
        <f t="shared" si="20"/>
        <v>0</v>
      </c>
      <c r="AT21" s="18">
        <f t="shared" si="21"/>
        <v>0</v>
      </c>
      <c r="AU21" s="18">
        <f t="shared" si="22"/>
        <v>0</v>
      </c>
      <c r="AV21" s="18">
        <f t="shared" si="23"/>
        <v>0</v>
      </c>
      <c r="AW21" s="18">
        <f t="shared" si="24"/>
        <v>0</v>
      </c>
      <c r="AX21" s="18">
        <f t="shared" si="25"/>
        <v>0</v>
      </c>
    </row>
    <row r="22" spans="1:50" x14ac:dyDescent="0.25">
      <c r="A22">
        <f>feecalcs!A16</f>
        <v>0</v>
      </c>
      <c r="B22">
        <f>feecalcs!B16</f>
        <v>0</v>
      </c>
      <c r="C22">
        <f>feecalcs!D16</f>
        <v>0</v>
      </c>
      <c r="D22">
        <f>feecalcs!F16</f>
        <v>0</v>
      </c>
      <c r="E22" t="e">
        <f>feecalcs!G16</f>
        <v>#REF!</v>
      </c>
      <c r="F22">
        <f>client_info!F19</f>
        <v>0</v>
      </c>
      <c r="G22">
        <f>client_info!G19</f>
        <v>0</v>
      </c>
      <c r="H22">
        <f>VLOOKUP(F22,lifeexpectancy!A:C,IF(feesovertime!G22="M",2,3),FALSE)</f>
        <v>80.209999999999994</v>
      </c>
      <c r="J22" s="18">
        <f t="shared" si="5"/>
        <v>0</v>
      </c>
      <c r="K22" s="18">
        <f t="shared" ref="K22:AC22" si="35">IF(J22=0,0,IF($F22-1+K$7&gt;=65,J22*(1+$B$2-$B$3),J22*(1+$B$2)+$B$4))</f>
        <v>0</v>
      </c>
      <c r="L22" s="18">
        <f t="shared" si="35"/>
        <v>0</v>
      </c>
      <c r="M22" s="18">
        <f t="shared" si="35"/>
        <v>0</v>
      </c>
      <c r="N22" s="18">
        <f t="shared" si="35"/>
        <v>0</v>
      </c>
      <c r="O22" s="18">
        <f t="shared" si="35"/>
        <v>0</v>
      </c>
      <c r="P22" s="18">
        <f t="shared" si="35"/>
        <v>0</v>
      </c>
      <c r="Q22" s="18">
        <f t="shared" si="35"/>
        <v>0</v>
      </c>
      <c r="R22" s="18">
        <f t="shared" si="35"/>
        <v>0</v>
      </c>
      <c r="S22" s="18">
        <f t="shared" si="35"/>
        <v>0</v>
      </c>
      <c r="T22" s="18">
        <f t="shared" si="35"/>
        <v>0</v>
      </c>
      <c r="U22" s="18">
        <f t="shared" si="35"/>
        <v>0</v>
      </c>
      <c r="V22" s="18">
        <f t="shared" si="35"/>
        <v>0</v>
      </c>
      <c r="W22" s="18">
        <f t="shared" si="35"/>
        <v>0</v>
      </c>
      <c r="X22" s="18">
        <f t="shared" si="35"/>
        <v>0</v>
      </c>
      <c r="Y22" s="18">
        <f t="shared" si="35"/>
        <v>0</v>
      </c>
      <c r="Z22" s="18">
        <f t="shared" si="35"/>
        <v>0</v>
      </c>
      <c r="AA22" s="18">
        <f t="shared" si="35"/>
        <v>0</v>
      </c>
      <c r="AB22" s="18">
        <f t="shared" si="35"/>
        <v>0</v>
      </c>
      <c r="AC22" s="18">
        <f t="shared" si="35"/>
        <v>0</v>
      </c>
      <c r="AE22" s="18">
        <f t="shared" si="6"/>
        <v>0</v>
      </c>
      <c r="AF22" s="18">
        <f t="shared" si="7"/>
        <v>0</v>
      </c>
      <c r="AG22" s="18">
        <f t="shared" si="8"/>
        <v>0</v>
      </c>
      <c r="AH22" s="18">
        <f t="shared" si="9"/>
        <v>0</v>
      </c>
      <c r="AI22" s="18">
        <f t="shared" si="10"/>
        <v>0</v>
      </c>
      <c r="AJ22" s="18">
        <f t="shared" si="11"/>
        <v>0</v>
      </c>
      <c r="AK22" s="18">
        <f t="shared" si="12"/>
        <v>0</v>
      </c>
      <c r="AL22" s="18">
        <f t="shared" si="13"/>
        <v>0</v>
      </c>
      <c r="AM22" s="18">
        <f t="shared" si="14"/>
        <v>0</v>
      </c>
      <c r="AN22" s="18">
        <f t="shared" si="15"/>
        <v>0</v>
      </c>
      <c r="AO22" s="18">
        <f t="shared" si="16"/>
        <v>0</v>
      </c>
      <c r="AP22" s="18">
        <f t="shared" si="17"/>
        <v>0</v>
      </c>
      <c r="AQ22" s="18">
        <f t="shared" si="18"/>
        <v>0</v>
      </c>
      <c r="AR22" s="18">
        <f t="shared" si="19"/>
        <v>0</v>
      </c>
      <c r="AS22" s="18">
        <f t="shared" si="20"/>
        <v>0</v>
      </c>
      <c r="AT22" s="18">
        <f t="shared" si="21"/>
        <v>0</v>
      </c>
      <c r="AU22" s="18">
        <f t="shared" si="22"/>
        <v>0</v>
      </c>
      <c r="AV22" s="18">
        <f t="shared" si="23"/>
        <v>0</v>
      </c>
      <c r="AW22" s="18">
        <f t="shared" si="24"/>
        <v>0</v>
      </c>
      <c r="AX22" s="18">
        <f t="shared" si="25"/>
        <v>0</v>
      </c>
    </row>
    <row r="23" spans="1:50" x14ac:dyDescent="0.25">
      <c r="A23">
        <f>feecalcs!A17</f>
        <v>0</v>
      </c>
      <c r="B23">
        <f>feecalcs!B17</f>
        <v>0</v>
      </c>
      <c r="C23">
        <f>feecalcs!D17</f>
        <v>0</v>
      </c>
      <c r="D23">
        <f>feecalcs!F17</f>
        <v>0</v>
      </c>
      <c r="E23" t="e">
        <f>feecalcs!G17</f>
        <v>#REF!</v>
      </c>
      <c r="F23">
        <f>client_info!F20</f>
        <v>0</v>
      </c>
      <c r="G23">
        <f>client_info!G20</f>
        <v>0</v>
      </c>
      <c r="H23">
        <f>VLOOKUP(F23,lifeexpectancy!A:C,IF(feesovertime!G23="M",2,3),FALSE)</f>
        <v>80.209999999999994</v>
      </c>
      <c r="J23" s="18">
        <f t="shared" si="5"/>
        <v>0</v>
      </c>
      <c r="K23" s="18">
        <f t="shared" ref="K23:AC23" si="36">IF(J23=0,0,IF($F23-1+K$7&gt;=65,J23*(1+$B$2-$B$3),J23*(1+$B$2)+$B$4))</f>
        <v>0</v>
      </c>
      <c r="L23" s="18">
        <f t="shared" si="36"/>
        <v>0</v>
      </c>
      <c r="M23" s="18">
        <f t="shared" si="36"/>
        <v>0</v>
      </c>
      <c r="N23" s="18">
        <f t="shared" si="36"/>
        <v>0</v>
      </c>
      <c r="O23" s="18">
        <f t="shared" si="36"/>
        <v>0</v>
      </c>
      <c r="P23" s="18">
        <f t="shared" si="36"/>
        <v>0</v>
      </c>
      <c r="Q23" s="18">
        <f t="shared" si="36"/>
        <v>0</v>
      </c>
      <c r="R23" s="18">
        <f t="shared" si="36"/>
        <v>0</v>
      </c>
      <c r="S23" s="18">
        <f t="shared" si="36"/>
        <v>0</v>
      </c>
      <c r="T23" s="18">
        <f t="shared" si="36"/>
        <v>0</v>
      </c>
      <c r="U23" s="18">
        <f t="shared" si="36"/>
        <v>0</v>
      </c>
      <c r="V23" s="18">
        <f t="shared" si="36"/>
        <v>0</v>
      </c>
      <c r="W23" s="18">
        <f t="shared" si="36"/>
        <v>0</v>
      </c>
      <c r="X23" s="18">
        <f t="shared" si="36"/>
        <v>0</v>
      </c>
      <c r="Y23" s="18">
        <f t="shared" si="36"/>
        <v>0</v>
      </c>
      <c r="Z23" s="18">
        <f t="shared" si="36"/>
        <v>0</v>
      </c>
      <c r="AA23" s="18">
        <f t="shared" si="36"/>
        <v>0</v>
      </c>
      <c r="AB23" s="18">
        <f t="shared" si="36"/>
        <v>0</v>
      </c>
      <c r="AC23" s="18">
        <f t="shared" si="36"/>
        <v>0</v>
      </c>
      <c r="AE23" s="18">
        <f t="shared" si="6"/>
        <v>0</v>
      </c>
      <c r="AF23" s="18">
        <f t="shared" si="7"/>
        <v>0</v>
      </c>
      <c r="AG23" s="18">
        <f t="shared" si="8"/>
        <v>0</v>
      </c>
      <c r="AH23" s="18">
        <f t="shared" si="9"/>
        <v>0</v>
      </c>
      <c r="AI23" s="18">
        <f t="shared" si="10"/>
        <v>0</v>
      </c>
      <c r="AJ23" s="18">
        <f t="shared" si="11"/>
        <v>0</v>
      </c>
      <c r="AK23" s="18">
        <f t="shared" si="12"/>
        <v>0</v>
      </c>
      <c r="AL23" s="18">
        <f t="shared" si="13"/>
        <v>0</v>
      </c>
      <c r="AM23" s="18">
        <f t="shared" si="14"/>
        <v>0</v>
      </c>
      <c r="AN23" s="18">
        <f t="shared" si="15"/>
        <v>0</v>
      </c>
      <c r="AO23" s="18">
        <f t="shared" si="16"/>
        <v>0</v>
      </c>
      <c r="AP23" s="18">
        <f t="shared" si="17"/>
        <v>0</v>
      </c>
      <c r="AQ23" s="18">
        <f t="shared" si="18"/>
        <v>0</v>
      </c>
      <c r="AR23" s="18">
        <f t="shared" si="19"/>
        <v>0</v>
      </c>
      <c r="AS23" s="18">
        <f t="shared" si="20"/>
        <v>0</v>
      </c>
      <c r="AT23" s="18">
        <f t="shared" si="21"/>
        <v>0</v>
      </c>
      <c r="AU23" s="18">
        <f t="shared" si="22"/>
        <v>0</v>
      </c>
      <c r="AV23" s="18">
        <f t="shared" si="23"/>
        <v>0</v>
      </c>
      <c r="AW23" s="18">
        <f t="shared" si="24"/>
        <v>0</v>
      </c>
      <c r="AX23" s="18">
        <f t="shared" si="25"/>
        <v>0</v>
      </c>
    </row>
    <row r="24" spans="1:50" x14ac:dyDescent="0.25">
      <c r="A24">
        <f>feecalcs!A18</f>
        <v>0</v>
      </c>
      <c r="B24">
        <f>feecalcs!B18</f>
        <v>0</v>
      </c>
      <c r="C24">
        <f>feecalcs!D18</f>
        <v>0</v>
      </c>
      <c r="D24">
        <f>feecalcs!F18</f>
        <v>0</v>
      </c>
      <c r="E24" t="e">
        <f>feecalcs!G18</f>
        <v>#REF!</v>
      </c>
      <c r="F24">
        <f>client_info!F21</f>
        <v>0</v>
      </c>
      <c r="G24">
        <f>client_info!G21</f>
        <v>0</v>
      </c>
      <c r="H24">
        <f>VLOOKUP(F24,lifeexpectancy!A:C,IF(feesovertime!G24="M",2,3),FALSE)</f>
        <v>80.209999999999994</v>
      </c>
      <c r="J24" s="18">
        <f t="shared" si="5"/>
        <v>0</v>
      </c>
      <c r="K24" s="18">
        <f t="shared" ref="K24:AC24" si="37">IF(J24=0,0,IF($F24-1+K$7&gt;=65,J24*(1+$B$2-$B$3),J24*(1+$B$2)+$B$4))</f>
        <v>0</v>
      </c>
      <c r="L24" s="18">
        <f t="shared" si="37"/>
        <v>0</v>
      </c>
      <c r="M24" s="18">
        <f t="shared" si="37"/>
        <v>0</v>
      </c>
      <c r="N24" s="18">
        <f t="shared" si="37"/>
        <v>0</v>
      </c>
      <c r="O24" s="18">
        <f t="shared" si="37"/>
        <v>0</v>
      </c>
      <c r="P24" s="18">
        <f t="shared" si="37"/>
        <v>0</v>
      </c>
      <c r="Q24" s="18">
        <f t="shared" si="37"/>
        <v>0</v>
      </c>
      <c r="R24" s="18">
        <f t="shared" si="37"/>
        <v>0</v>
      </c>
      <c r="S24" s="18">
        <f t="shared" si="37"/>
        <v>0</v>
      </c>
      <c r="T24" s="18">
        <f t="shared" si="37"/>
        <v>0</v>
      </c>
      <c r="U24" s="18">
        <f t="shared" si="37"/>
        <v>0</v>
      </c>
      <c r="V24" s="18">
        <f t="shared" si="37"/>
        <v>0</v>
      </c>
      <c r="W24" s="18">
        <f t="shared" si="37"/>
        <v>0</v>
      </c>
      <c r="X24" s="18">
        <f t="shared" si="37"/>
        <v>0</v>
      </c>
      <c r="Y24" s="18">
        <f t="shared" si="37"/>
        <v>0</v>
      </c>
      <c r="Z24" s="18">
        <f t="shared" si="37"/>
        <v>0</v>
      </c>
      <c r="AA24" s="18">
        <f t="shared" si="37"/>
        <v>0</v>
      </c>
      <c r="AB24" s="18">
        <f t="shared" si="37"/>
        <v>0</v>
      </c>
      <c r="AC24" s="18">
        <f t="shared" si="37"/>
        <v>0</v>
      </c>
      <c r="AE24" s="18">
        <f t="shared" si="6"/>
        <v>0</v>
      </c>
      <c r="AF24" s="18">
        <f t="shared" si="7"/>
        <v>0</v>
      </c>
      <c r="AG24" s="18">
        <f t="shared" si="8"/>
        <v>0</v>
      </c>
      <c r="AH24" s="18">
        <f t="shared" si="9"/>
        <v>0</v>
      </c>
      <c r="AI24" s="18">
        <f t="shared" si="10"/>
        <v>0</v>
      </c>
      <c r="AJ24" s="18">
        <f t="shared" si="11"/>
        <v>0</v>
      </c>
      <c r="AK24" s="18">
        <f t="shared" si="12"/>
        <v>0</v>
      </c>
      <c r="AL24" s="18">
        <f t="shared" si="13"/>
        <v>0</v>
      </c>
      <c r="AM24" s="18">
        <f t="shared" si="14"/>
        <v>0</v>
      </c>
      <c r="AN24" s="18">
        <f t="shared" si="15"/>
        <v>0</v>
      </c>
      <c r="AO24" s="18">
        <f t="shared" si="16"/>
        <v>0</v>
      </c>
      <c r="AP24" s="18">
        <f t="shared" si="17"/>
        <v>0</v>
      </c>
      <c r="AQ24" s="18">
        <f t="shared" si="18"/>
        <v>0</v>
      </c>
      <c r="AR24" s="18">
        <f t="shared" si="19"/>
        <v>0</v>
      </c>
      <c r="AS24" s="18">
        <f t="shared" si="20"/>
        <v>0</v>
      </c>
      <c r="AT24" s="18">
        <f t="shared" si="21"/>
        <v>0</v>
      </c>
      <c r="AU24" s="18">
        <f t="shared" si="22"/>
        <v>0</v>
      </c>
      <c r="AV24" s="18">
        <f t="shared" si="23"/>
        <v>0</v>
      </c>
      <c r="AW24" s="18">
        <f t="shared" si="24"/>
        <v>0</v>
      </c>
      <c r="AX24" s="18">
        <f t="shared" si="25"/>
        <v>0</v>
      </c>
    </row>
    <row r="25" spans="1:50" x14ac:dyDescent="0.25">
      <c r="A25">
        <f>feecalcs!A19</f>
        <v>0</v>
      </c>
      <c r="B25">
        <f>feecalcs!B19</f>
        <v>0</v>
      </c>
      <c r="C25">
        <f>feecalcs!D19</f>
        <v>0</v>
      </c>
      <c r="D25">
        <f>feecalcs!F19</f>
        <v>0</v>
      </c>
      <c r="E25" t="e">
        <f>feecalcs!G19</f>
        <v>#REF!</v>
      </c>
      <c r="F25">
        <f>client_info!F22</f>
        <v>0</v>
      </c>
      <c r="G25">
        <f>client_info!G22</f>
        <v>0</v>
      </c>
      <c r="H25">
        <f>VLOOKUP(F25,lifeexpectancy!A:C,IF(feesovertime!G25="M",2,3),FALSE)</f>
        <v>80.209999999999994</v>
      </c>
      <c r="J25" s="18">
        <f t="shared" si="5"/>
        <v>0</v>
      </c>
      <c r="K25" s="18">
        <f t="shared" ref="K25:AC25" si="38">IF(J25=0,0,IF($F25-1+K$7&gt;=65,J25*(1+$B$2-$B$3),J25*(1+$B$2)+$B$4))</f>
        <v>0</v>
      </c>
      <c r="L25" s="18">
        <f t="shared" si="38"/>
        <v>0</v>
      </c>
      <c r="M25" s="18">
        <f t="shared" si="38"/>
        <v>0</v>
      </c>
      <c r="N25" s="18">
        <f t="shared" si="38"/>
        <v>0</v>
      </c>
      <c r="O25" s="18">
        <f t="shared" si="38"/>
        <v>0</v>
      </c>
      <c r="P25" s="18">
        <f t="shared" si="38"/>
        <v>0</v>
      </c>
      <c r="Q25" s="18">
        <f t="shared" si="38"/>
        <v>0</v>
      </c>
      <c r="R25" s="18">
        <f t="shared" si="38"/>
        <v>0</v>
      </c>
      <c r="S25" s="18">
        <f t="shared" si="38"/>
        <v>0</v>
      </c>
      <c r="T25" s="18">
        <f t="shared" si="38"/>
        <v>0</v>
      </c>
      <c r="U25" s="18">
        <f t="shared" si="38"/>
        <v>0</v>
      </c>
      <c r="V25" s="18">
        <f t="shared" si="38"/>
        <v>0</v>
      </c>
      <c r="W25" s="18">
        <f t="shared" si="38"/>
        <v>0</v>
      </c>
      <c r="X25" s="18">
        <f t="shared" si="38"/>
        <v>0</v>
      </c>
      <c r="Y25" s="18">
        <f t="shared" si="38"/>
        <v>0</v>
      </c>
      <c r="Z25" s="18">
        <f t="shared" si="38"/>
        <v>0</v>
      </c>
      <c r="AA25" s="18">
        <f t="shared" si="38"/>
        <v>0</v>
      </c>
      <c r="AB25" s="18">
        <f t="shared" si="38"/>
        <v>0</v>
      </c>
      <c r="AC25" s="18">
        <f t="shared" si="38"/>
        <v>0</v>
      </c>
      <c r="AE25" s="18">
        <f t="shared" si="6"/>
        <v>0</v>
      </c>
      <c r="AF25" s="18">
        <f t="shared" si="7"/>
        <v>0</v>
      </c>
      <c r="AG25" s="18">
        <f t="shared" si="8"/>
        <v>0</v>
      </c>
      <c r="AH25" s="18">
        <f t="shared" si="9"/>
        <v>0</v>
      </c>
      <c r="AI25" s="18">
        <f t="shared" si="10"/>
        <v>0</v>
      </c>
      <c r="AJ25" s="18">
        <f t="shared" si="11"/>
        <v>0</v>
      </c>
      <c r="AK25" s="18">
        <f t="shared" si="12"/>
        <v>0</v>
      </c>
      <c r="AL25" s="18">
        <f t="shared" si="13"/>
        <v>0</v>
      </c>
      <c r="AM25" s="18">
        <f t="shared" si="14"/>
        <v>0</v>
      </c>
      <c r="AN25" s="18">
        <f t="shared" si="15"/>
        <v>0</v>
      </c>
      <c r="AO25" s="18">
        <f t="shared" si="16"/>
        <v>0</v>
      </c>
      <c r="AP25" s="18">
        <f t="shared" si="17"/>
        <v>0</v>
      </c>
      <c r="AQ25" s="18">
        <f t="shared" si="18"/>
        <v>0</v>
      </c>
      <c r="AR25" s="18">
        <f t="shared" si="19"/>
        <v>0</v>
      </c>
      <c r="AS25" s="18">
        <f t="shared" si="20"/>
        <v>0</v>
      </c>
      <c r="AT25" s="18">
        <f t="shared" si="21"/>
        <v>0</v>
      </c>
      <c r="AU25" s="18">
        <f t="shared" si="22"/>
        <v>0</v>
      </c>
      <c r="AV25" s="18">
        <f t="shared" si="23"/>
        <v>0</v>
      </c>
      <c r="AW25" s="18">
        <f t="shared" si="24"/>
        <v>0</v>
      </c>
      <c r="AX25" s="18">
        <f t="shared" si="25"/>
        <v>0</v>
      </c>
    </row>
    <row r="26" spans="1:50" x14ac:dyDescent="0.25">
      <c r="A26">
        <f>feecalcs!A20</f>
        <v>0</v>
      </c>
      <c r="B26">
        <f>feecalcs!B20</f>
        <v>0</v>
      </c>
      <c r="C26">
        <f>feecalcs!D20</f>
        <v>0</v>
      </c>
      <c r="D26">
        <f>feecalcs!F20</f>
        <v>0</v>
      </c>
      <c r="E26" t="e">
        <f>feecalcs!G20</f>
        <v>#REF!</v>
      </c>
      <c r="F26">
        <f>client_info!F23</f>
        <v>0</v>
      </c>
      <c r="G26">
        <f>client_info!G23</f>
        <v>0</v>
      </c>
      <c r="H26">
        <f>VLOOKUP(F26,lifeexpectancy!A:C,IF(feesovertime!G26="M",2,3),FALSE)</f>
        <v>80.209999999999994</v>
      </c>
      <c r="J26" s="18">
        <f t="shared" si="5"/>
        <v>0</v>
      </c>
      <c r="K26" s="18">
        <f t="shared" ref="K26:AC26" si="39">IF(J26=0,0,IF($F26-1+K$7&gt;=65,J26*(1+$B$2-$B$3),J26*(1+$B$2)+$B$4))</f>
        <v>0</v>
      </c>
      <c r="L26" s="18">
        <f t="shared" si="39"/>
        <v>0</v>
      </c>
      <c r="M26" s="18">
        <f t="shared" si="39"/>
        <v>0</v>
      </c>
      <c r="N26" s="18">
        <f t="shared" si="39"/>
        <v>0</v>
      </c>
      <c r="O26" s="18">
        <f t="shared" si="39"/>
        <v>0</v>
      </c>
      <c r="P26" s="18">
        <f t="shared" si="39"/>
        <v>0</v>
      </c>
      <c r="Q26" s="18">
        <f t="shared" si="39"/>
        <v>0</v>
      </c>
      <c r="R26" s="18">
        <f t="shared" si="39"/>
        <v>0</v>
      </c>
      <c r="S26" s="18">
        <f t="shared" si="39"/>
        <v>0</v>
      </c>
      <c r="T26" s="18">
        <f t="shared" si="39"/>
        <v>0</v>
      </c>
      <c r="U26" s="18">
        <f t="shared" si="39"/>
        <v>0</v>
      </c>
      <c r="V26" s="18">
        <f t="shared" si="39"/>
        <v>0</v>
      </c>
      <c r="W26" s="18">
        <f t="shared" si="39"/>
        <v>0</v>
      </c>
      <c r="X26" s="18">
        <f t="shared" si="39"/>
        <v>0</v>
      </c>
      <c r="Y26" s="18">
        <f t="shared" si="39"/>
        <v>0</v>
      </c>
      <c r="Z26" s="18">
        <f t="shared" si="39"/>
        <v>0</v>
      </c>
      <c r="AA26" s="18">
        <f t="shared" si="39"/>
        <v>0</v>
      </c>
      <c r="AB26" s="18">
        <f t="shared" si="39"/>
        <v>0</v>
      </c>
      <c r="AC26" s="18">
        <f t="shared" si="39"/>
        <v>0</v>
      </c>
      <c r="AE26" s="18">
        <f t="shared" si="6"/>
        <v>0</v>
      </c>
      <c r="AF26" s="18">
        <f t="shared" si="7"/>
        <v>0</v>
      </c>
      <c r="AG26" s="18">
        <f t="shared" si="8"/>
        <v>0</v>
      </c>
      <c r="AH26" s="18">
        <f t="shared" si="9"/>
        <v>0</v>
      </c>
      <c r="AI26" s="18">
        <f t="shared" si="10"/>
        <v>0</v>
      </c>
      <c r="AJ26" s="18">
        <f t="shared" si="11"/>
        <v>0</v>
      </c>
      <c r="AK26" s="18">
        <f t="shared" si="12"/>
        <v>0</v>
      </c>
      <c r="AL26" s="18">
        <f t="shared" si="13"/>
        <v>0</v>
      </c>
      <c r="AM26" s="18">
        <f t="shared" si="14"/>
        <v>0</v>
      </c>
      <c r="AN26" s="18">
        <f t="shared" si="15"/>
        <v>0</v>
      </c>
      <c r="AO26" s="18">
        <f t="shared" si="16"/>
        <v>0</v>
      </c>
      <c r="AP26" s="18">
        <f t="shared" si="17"/>
        <v>0</v>
      </c>
      <c r="AQ26" s="18">
        <f t="shared" si="18"/>
        <v>0</v>
      </c>
      <c r="AR26" s="18">
        <f t="shared" si="19"/>
        <v>0</v>
      </c>
      <c r="AS26" s="18">
        <f t="shared" si="20"/>
        <v>0</v>
      </c>
      <c r="AT26" s="18">
        <f t="shared" si="21"/>
        <v>0</v>
      </c>
      <c r="AU26" s="18">
        <f t="shared" si="22"/>
        <v>0</v>
      </c>
      <c r="AV26" s="18">
        <f t="shared" si="23"/>
        <v>0</v>
      </c>
      <c r="AW26" s="18">
        <f t="shared" si="24"/>
        <v>0</v>
      </c>
      <c r="AX26" s="18">
        <f t="shared" si="25"/>
        <v>0</v>
      </c>
    </row>
    <row r="27" spans="1:50" x14ac:dyDescent="0.25">
      <c r="A27">
        <f>feecalcs!A21</f>
        <v>0</v>
      </c>
      <c r="B27">
        <f>feecalcs!B21</f>
        <v>0</v>
      </c>
      <c r="C27">
        <f>feecalcs!D21</f>
        <v>0</v>
      </c>
      <c r="D27">
        <f>feecalcs!F21</f>
        <v>0</v>
      </c>
      <c r="E27" t="e">
        <f>feecalcs!G21</f>
        <v>#REF!</v>
      </c>
      <c r="F27">
        <f>client_info!F24</f>
        <v>0</v>
      </c>
      <c r="G27">
        <f>client_info!G24</f>
        <v>0</v>
      </c>
      <c r="H27">
        <f>VLOOKUP(F27,lifeexpectancy!A:C,IF(feesovertime!G27="M",2,3),FALSE)</f>
        <v>80.209999999999994</v>
      </c>
      <c r="J27" s="18">
        <f t="shared" si="5"/>
        <v>0</v>
      </c>
      <c r="K27" s="18">
        <f t="shared" ref="K27:AC27" si="40">IF(J27=0,0,IF($F27-1+K$7&gt;=65,J27*(1+$B$2-$B$3),J27*(1+$B$2)+$B$4))</f>
        <v>0</v>
      </c>
      <c r="L27" s="18">
        <f t="shared" si="40"/>
        <v>0</v>
      </c>
      <c r="M27" s="18">
        <f t="shared" si="40"/>
        <v>0</v>
      </c>
      <c r="N27" s="18">
        <f t="shared" si="40"/>
        <v>0</v>
      </c>
      <c r="O27" s="18">
        <f t="shared" si="40"/>
        <v>0</v>
      </c>
      <c r="P27" s="18">
        <f t="shared" si="40"/>
        <v>0</v>
      </c>
      <c r="Q27" s="18">
        <f t="shared" si="40"/>
        <v>0</v>
      </c>
      <c r="R27" s="18">
        <f t="shared" si="40"/>
        <v>0</v>
      </c>
      <c r="S27" s="18">
        <f t="shared" si="40"/>
        <v>0</v>
      </c>
      <c r="T27" s="18">
        <f t="shared" si="40"/>
        <v>0</v>
      </c>
      <c r="U27" s="18">
        <f t="shared" si="40"/>
        <v>0</v>
      </c>
      <c r="V27" s="18">
        <f t="shared" si="40"/>
        <v>0</v>
      </c>
      <c r="W27" s="18">
        <f t="shared" si="40"/>
        <v>0</v>
      </c>
      <c r="X27" s="18">
        <f t="shared" si="40"/>
        <v>0</v>
      </c>
      <c r="Y27" s="18">
        <f t="shared" si="40"/>
        <v>0</v>
      </c>
      <c r="Z27" s="18">
        <f t="shared" si="40"/>
        <v>0</v>
      </c>
      <c r="AA27" s="18">
        <f t="shared" si="40"/>
        <v>0</v>
      </c>
      <c r="AB27" s="18">
        <f t="shared" si="40"/>
        <v>0</v>
      </c>
      <c r="AC27" s="18">
        <f t="shared" si="40"/>
        <v>0</v>
      </c>
      <c r="AE27" s="18">
        <f t="shared" si="6"/>
        <v>0</v>
      </c>
      <c r="AF27" s="18">
        <f t="shared" si="7"/>
        <v>0</v>
      </c>
      <c r="AG27" s="18">
        <f t="shared" si="8"/>
        <v>0</v>
      </c>
      <c r="AH27" s="18">
        <f t="shared" si="9"/>
        <v>0</v>
      </c>
      <c r="AI27" s="18">
        <f t="shared" si="10"/>
        <v>0</v>
      </c>
      <c r="AJ27" s="18">
        <f t="shared" si="11"/>
        <v>0</v>
      </c>
      <c r="AK27" s="18">
        <f t="shared" si="12"/>
        <v>0</v>
      </c>
      <c r="AL27" s="18">
        <f t="shared" si="13"/>
        <v>0</v>
      </c>
      <c r="AM27" s="18">
        <f t="shared" si="14"/>
        <v>0</v>
      </c>
      <c r="AN27" s="18">
        <f t="shared" si="15"/>
        <v>0</v>
      </c>
      <c r="AO27" s="18">
        <f t="shared" si="16"/>
        <v>0</v>
      </c>
      <c r="AP27" s="18">
        <f t="shared" si="17"/>
        <v>0</v>
      </c>
      <c r="AQ27" s="18">
        <f t="shared" si="18"/>
        <v>0</v>
      </c>
      <c r="AR27" s="18">
        <f t="shared" si="19"/>
        <v>0</v>
      </c>
      <c r="AS27" s="18">
        <f t="shared" si="20"/>
        <v>0</v>
      </c>
      <c r="AT27" s="18">
        <f t="shared" si="21"/>
        <v>0</v>
      </c>
      <c r="AU27" s="18">
        <f t="shared" si="22"/>
        <v>0</v>
      </c>
      <c r="AV27" s="18">
        <f t="shared" si="23"/>
        <v>0</v>
      </c>
      <c r="AW27" s="18">
        <f t="shared" si="24"/>
        <v>0</v>
      </c>
      <c r="AX27" s="18">
        <f t="shared" si="25"/>
        <v>0</v>
      </c>
    </row>
    <row r="28" spans="1:50" x14ac:dyDescent="0.25">
      <c r="A28">
        <f>feecalcs!A22</f>
        <v>0</v>
      </c>
      <c r="B28">
        <f>feecalcs!B22</f>
        <v>0</v>
      </c>
      <c r="C28">
        <f>feecalcs!D22</f>
        <v>0</v>
      </c>
      <c r="D28">
        <f>feecalcs!F22</f>
        <v>0</v>
      </c>
      <c r="E28" t="e">
        <f>feecalcs!G22</f>
        <v>#REF!</v>
      </c>
      <c r="F28">
        <f>client_info!F25</f>
        <v>0</v>
      </c>
      <c r="G28">
        <f>client_info!G25</f>
        <v>0</v>
      </c>
      <c r="H28">
        <f>VLOOKUP(F28,lifeexpectancy!A:C,IF(feesovertime!G28="M",2,3),FALSE)</f>
        <v>80.209999999999994</v>
      </c>
      <c r="J28" s="18">
        <f t="shared" si="5"/>
        <v>0</v>
      </c>
      <c r="K28" s="18">
        <f t="shared" ref="K28:AC28" si="41">IF(J28=0,0,IF($F28-1+K$7&gt;=65,J28*(1+$B$2-$B$3),J28*(1+$B$2)+$B$4))</f>
        <v>0</v>
      </c>
      <c r="L28" s="18">
        <f t="shared" si="41"/>
        <v>0</v>
      </c>
      <c r="M28" s="18">
        <f t="shared" si="41"/>
        <v>0</v>
      </c>
      <c r="N28" s="18">
        <f t="shared" si="41"/>
        <v>0</v>
      </c>
      <c r="O28" s="18">
        <f t="shared" si="41"/>
        <v>0</v>
      </c>
      <c r="P28" s="18">
        <f t="shared" si="41"/>
        <v>0</v>
      </c>
      <c r="Q28" s="18">
        <f t="shared" si="41"/>
        <v>0</v>
      </c>
      <c r="R28" s="18">
        <f t="shared" si="41"/>
        <v>0</v>
      </c>
      <c r="S28" s="18">
        <f t="shared" si="41"/>
        <v>0</v>
      </c>
      <c r="T28" s="18">
        <f t="shared" si="41"/>
        <v>0</v>
      </c>
      <c r="U28" s="18">
        <f t="shared" si="41"/>
        <v>0</v>
      </c>
      <c r="V28" s="18">
        <f t="shared" si="41"/>
        <v>0</v>
      </c>
      <c r="W28" s="18">
        <f t="shared" si="41"/>
        <v>0</v>
      </c>
      <c r="X28" s="18">
        <f t="shared" si="41"/>
        <v>0</v>
      </c>
      <c r="Y28" s="18">
        <f t="shared" si="41"/>
        <v>0</v>
      </c>
      <c r="Z28" s="18">
        <f t="shared" si="41"/>
        <v>0</v>
      </c>
      <c r="AA28" s="18">
        <f t="shared" si="41"/>
        <v>0</v>
      </c>
      <c r="AB28" s="18">
        <f t="shared" si="41"/>
        <v>0</v>
      </c>
      <c r="AC28" s="18">
        <f t="shared" si="41"/>
        <v>0</v>
      </c>
      <c r="AE28" s="18">
        <f t="shared" si="6"/>
        <v>0</v>
      </c>
      <c r="AF28" s="18">
        <f t="shared" si="7"/>
        <v>0</v>
      </c>
      <c r="AG28" s="18">
        <f t="shared" si="8"/>
        <v>0</v>
      </c>
      <c r="AH28" s="18">
        <f t="shared" si="9"/>
        <v>0</v>
      </c>
      <c r="AI28" s="18">
        <f t="shared" si="10"/>
        <v>0</v>
      </c>
      <c r="AJ28" s="18">
        <f t="shared" si="11"/>
        <v>0</v>
      </c>
      <c r="AK28" s="18">
        <f t="shared" si="12"/>
        <v>0</v>
      </c>
      <c r="AL28" s="18">
        <f t="shared" si="13"/>
        <v>0</v>
      </c>
      <c r="AM28" s="18">
        <f t="shared" si="14"/>
        <v>0</v>
      </c>
      <c r="AN28" s="18">
        <f t="shared" si="15"/>
        <v>0</v>
      </c>
      <c r="AO28" s="18">
        <f t="shared" si="16"/>
        <v>0</v>
      </c>
      <c r="AP28" s="18">
        <f t="shared" si="17"/>
        <v>0</v>
      </c>
      <c r="AQ28" s="18">
        <f t="shared" si="18"/>
        <v>0</v>
      </c>
      <c r="AR28" s="18">
        <f t="shared" si="19"/>
        <v>0</v>
      </c>
      <c r="AS28" s="18">
        <f t="shared" si="20"/>
        <v>0</v>
      </c>
      <c r="AT28" s="18">
        <f t="shared" si="21"/>
        <v>0</v>
      </c>
      <c r="AU28" s="18">
        <f t="shared" si="22"/>
        <v>0</v>
      </c>
      <c r="AV28" s="18">
        <f t="shared" si="23"/>
        <v>0</v>
      </c>
      <c r="AW28" s="18">
        <f t="shared" si="24"/>
        <v>0</v>
      </c>
      <c r="AX28" s="18">
        <f t="shared" si="25"/>
        <v>0</v>
      </c>
    </row>
    <row r="29" spans="1:50" x14ac:dyDescent="0.25">
      <c r="A29">
        <f>feecalcs!A23</f>
        <v>0</v>
      </c>
      <c r="B29">
        <f>feecalcs!B23</f>
        <v>0</v>
      </c>
      <c r="C29">
        <f>feecalcs!D23</f>
        <v>0</v>
      </c>
      <c r="D29">
        <f>feecalcs!F23</f>
        <v>0</v>
      </c>
      <c r="E29" t="e">
        <f>feecalcs!G23</f>
        <v>#REF!</v>
      </c>
      <c r="F29">
        <f>client_info!F26</f>
        <v>0</v>
      </c>
      <c r="G29">
        <f>client_info!G26</f>
        <v>0</v>
      </c>
      <c r="H29">
        <f>VLOOKUP(F29,lifeexpectancy!A:C,IF(feesovertime!G29="M",2,3),FALSE)</f>
        <v>80.209999999999994</v>
      </c>
      <c r="J29" s="18">
        <f t="shared" si="5"/>
        <v>0</v>
      </c>
      <c r="K29" s="18">
        <f t="shared" ref="K29:AC29" si="42">IF(J29=0,0,IF($F29-1+K$7&gt;=65,J29*(1+$B$2-$B$3),J29*(1+$B$2)+$B$4))</f>
        <v>0</v>
      </c>
      <c r="L29" s="18">
        <f t="shared" si="42"/>
        <v>0</v>
      </c>
      <c r="M29" s="18">
        <f t="shared" si="42"/>
        <v>0</v>
      </c>
      <c r="N29" s="18">
        <f t="shared" si="42"/>
        <v>0</v>
      </c>
      <c r="O29" s="18">
        <f t="shared" si="42"/>
        <v>0</v>
      </c>
      <c r="P29" s="18">
        <f t="shared" si="42"/>
        <v>0</v>
      </c>
      <c r="Q29" s="18">
        <f t="shared" si="42"/>
        <v>0</v>
      </c>
      <c r="R29" s="18">
        <f t="shared" si="42"/>
        <v>0</v>
      </c>
      <c r="S29" s="18">
        <f t="shared" si="42"/>
        <v>0</v>
      </c>
      <c r="T29" s="18">
        <f t="shared" si="42"/>
        <v>0</v>
      </c>
      <c r="U29" s="18">
        <f t="shared" si="42"/>
        <v>0</v>
      </c>
      <c r="V29" s="18">
        <f t="shared" si="42"/>
        <v>0</v>
      </c>
      <c r="W29" s="18">
        <f t="shared" si="42"/>
        <v>0</v>
      </c>
      <c r="X29" s="18">
        <f t="shared" si="42"/>
        <v>0</v>
      </c>
      <c r="Y29" s="18">
        <f t="shared" si="42"/>
        <v>0</v>
      </c>
      <c r="Z29" s="18">
        <f t="shared" si="42"/>
        <v>0</v>
      </c>
      <c r="AA29" s="18">
        <f t="shared" si="42"/>
        <v>0</v>
      </c>
      <c r="AB29" s="18">
        <f t="shared" si="42"/>
        <v>0</v>
      </c>
      <c r="AC29" s="18">
        <f t="shared" si="42"/>
        <v>0</v>
      </c>
      <c r="AE29" s="18">
        <f t="shared" si="6"/>
        <v>0</v>
      </c>
      <c r="AF29" s="18">
        <f t="shared" si="7"/>
        <v>0</v>
      </c>
      <c r="AG29" s="18">
        <f t="shared" si="8"/>
        <v>0</v>
      </c>
      <c r="AH29" s="18">
        <f t="shared" si="9"/>
        <v>0</v>
      </c>
      <c r="AI29" s="18">
        <f t="shared" si="10"/>
        <v>0</v>
      </c>
      <c r="AJ29" s="18">
        <f t="shared" si="11"/>
        <v>0</v>
      </c>
      <c r="AK29" s="18">
        <f t="shared" si="12"/>
        <v>0</v>
      </c>
      <c r="AL29" s="18">
        <f t="shared" si="13"/>
        <v>0</v>
      </c>
      <c r="AM29" s="18">
        <f t="shared" si="14"/>
        <v>0</v>
      </c>
      <c r="AN29" s="18">
        <f t="shared" si="15"/>
        <v>0</v>
      </c>
      <c r="AO29" s="18">
        <f t="shared" si="16"/>
        <v>0</v>
      </c>
      <c r="AP29" s="18">
        <f t="shared" si="17"/>
        <v>0</v>
      </c>
      <c r="AQ29" s="18">
        <f t="shared" si="18"/>
        <v>0</v>
      </c>
      <c r="AR29" s="18">
        <f t="shared" si="19"/>
        <v>0</v>
      </c>
      <c r="AS29" s="18">
        <f t="shared" si="20"/>
        <v>0</v>
      </c>
      <c r="AT29" s="18">
        <f t="shared" si="21"/>
        <v>0</v>
      </c>
      <c r="AU29" s="18">
        <f t="shared" si="22"/>
        <v>0</v>
      </c>
      <c r="AV29" s="18">
        <f t="shared" si="23"/>
        <v>0</v>
      </c>
      <c r="AW29" s="18">
        <f t="shared" si="24"/>
        <v>0</v>
      </c>
      <c r="AX29" s="18">
        <f t="shared" si="25"/>
        <v>0</v>
      </c>
    </row>
    <row r="30" spans="1:50" x14ac:dyDescent="0.25">
      <c r="A30">
        <f>feecalcs!A24</f>
        <v>0</v>
      </c>
      <c r="B30">
        <f>feecalcs!B24</f>
        <v>0</v>
      </c>
      <c r="C30">
        <f>feecalcs!D24</f>
        <v>0</v>
      </c>
      <c r="D30">
        <f>feecalcs!F24</f>
        <v>0</v>
      </c>
      <c r="E30" t="e">
        <f>feecalcs!G24</f>
        <v>#REF!</v>
      </c>
      <c r="F30">
        <f>client_info!F27</f>
        <v>0</v>
      </c>
      <c r="G30">
        <f>client_info!G27</f>
        <v>0</v>
      </c>
      <c r="H30">
        <f>VLOOKUP(F30,lifeexpectancy!A:C,IF(feesovertime!G30="M",2,3),FALSE)</f>
        <v>80.209999999999994</v>
      </c>
      <c r="J30" s="18">
        <f t="shared" si="5"/>
        <v>0</v>
      </c>
      <c r="K30" s="18">
        <f t="shared" ref="K30:AC30" si="43">IF(J30=0,0,IF($F30-1+K$7&gt;=65,J30*(1+$B$2-$B$3),J30*(1+$B$2)+$B$4))</f>
        <v>0</v>
      </c>
      <c r="L30" s="18">
        <f t="shared" si="43"/>
        <v>0</v>
      </c>
      <c r="M30" s="18">
        <f t="shared" si="43"/>
        <v>0</v>
      </c>
      <c r="N30" s="18">
        <f t="shared" si="43"/>
        <v>0</v>
      </c>
      <c r="O30" s="18">
        <f t="shared" si="43"/>
        <v>0</v>
      </c>
      <c r="P30" s="18">
        <f t="shared" si="43"/>
        <v>0</v>
      </c>
      <c r="Q30" s="18">
        <f t="shared" si="43"/>
        <v>0</v>
      </c>
      <c r="R30" s="18">
        <f t="shared" si="43"/>
        <v>0</v>
      </c>
      <c r="S30" s="18">
        <f t="shared" si="43"/>
        <v>0</v>
      </c>
      <c r="T30" s="18">
        <f t="shared" si="43"/>
        <v>0</v>
      </c>
      <c r="U30" s="18">
        <f t="shared" si="43"/>
        <v>0</v>
      </c>
      <c r="V30" s="18">
        <f t="shared" si="43"/>
        <v>0</v>
      </c>
      <c r="W30" s="18">
        <f t="shared" si="43"/>
        <v>0</v>
      </c>
      <c r="X30" s="18">
        <f t="shared" si="43"/>
        <v>0</v>
      </c>
      <c r="Y30" s="18">
        <f t="shared" si="43"/>
        <v>0</v>
      </c>
      <c r="Z30" s="18">
        <f t="shared" si="43"/>
        <v>0</v>
      </c>
      <c r="AA30" s="18">
        <f t="shared" si="43"/>
        <v>0</v>
      </c>
      <c r="AB30" s="18">
        <f t="shared" si="43"/>
        <v>0</v>
      </c>
      <c r="AC30" s="18">
        <f t="shared" si="43"/>
        <v>0</v>
      </c>
      <c r="AE30" s="18">
        <f t="shared" si="6"/>
        <v>0</v>
      </c>
      <c r="AF30" s="18">
        <f t="shared" si="7"/>
        <v>0</v>
      </c>
      <c r="AG30" s="18">
        <f t="shared" si="8"/>
        <v>0</v>
      </c>
      <c r="AH30" s="18">
        <f t="shared" si="9"/>
        <v>0</v>
      </c>
      <c r="AI30" s="18">
        <f t="shared" si="10"/>
        <v>0</v>
      </c>
      <c r="AJ30" s="18">
        <f t="shared" si="11"/>
        <v>0</v>
      </c>
      <c r="AK30" s="18">
        <f t="shared" si="12"/>
        <v>0</v>
      </c>
      <c r="AL30" s="18">
        <f t="shared" si="13"/>
        <v>0</v>
      </c>
      <c r="AM30" s="18">
        <f t="shared" si="14"/>
        <v>0</v>
      </c>
      <c r="AN30" s="18">
        <f t="shared" si="15"/>
        <v>0</v>
      </c>
      <c r="AO30" s="18">
        <f t="shared" si="16"/>
        <v>0</v>
      </c>
      <c r="AP30" s="18">
        <f t="shared" si="17"/>
        <v>0</v>
      </c>
      <c r="AQ30" s="18">
        <f t="shared" si="18"/>
        <v>0</v>
      </c>
      <c r="AR30" s="18">
        <f t="shared" si="19"/>
        <v>0</v>
      </c>
      <c r="AS30" s="18">
        <f t="shared" si="20"/>
        <v>0</v>
      </c>
      <c r="AT30" s="18">
        <f t="shared" si="21"/>
        <v>0</v>
      </c>
      <c r="AU30" s="18">
        <f t="shared" si="22"/>
        <v>0</v>
      </c>
      <c r="AV30" s="18">
        <f t="shared" si="23"/>
        <v>0</v>
      </c>
      <c r="AW30" s="18">
        <f t="shared" si="24"/>
        <v>0</v>
      </c>
      <c r="AX30" s="18">
        <f t="shared" si="25"/>
        <v>0</v>
      </c>
    </row>
    <row r="31" spans="1:50" x14ac:dyDescent="0.25">
      <c r="A31">
        <f>feecalcs!A25</f>
        <v>0</v>
      </c>
      <c r="B31">
        <f>feecalcs!B25</f>
        <v>0</v>
      </c>
      <c r="C31">
        <f>feecalcs!D25</f>
        <v>0</v>
      </c>
      <c r="D31">
        <f>feecalcs!F25</f>
        <v>0</v>
      </c>
      <c r="E31" t="e">
        <f>feecalcs!G25</f>
        <v>#REF!</v>
      </c>
      <c r="F31">
        <f>client_info!F28</f>
        <v>0</v>
      </c>
      <c r="G31">
        <f>client_info!G28</f>
        <v>0</v>
      </c>
      <c r="H31">
        <f>VLOOKUP(F31,lifeexpectancy!A:C,IF(feesovertime!G31="M",2,3),FALSE)</f>
        <v>80.209999999999994</v>
      </c>
      <c r="J31" s="18">
        <f t="shared" si="5"/>
        <v>0</v>
      </c>
      <c r="K31" s="18">
        <f t="shared" ref="K31:AC31" si="44">IF(J31=0,0,IF($F31-1+K$7&gt;=65,J31*(1+$B$2-$B$3),J31*(1+$B$2)+$B$4))</f>
        <v>0</v>
      </c>
      <c r="L31" s="18">
        <f t="shared" si="44"/>
        <v>0</v>
      </c>
      <c r="M31" s="18">
        <f t="shared" si="44"/>
        <v>0</v>
      </c>
      <c r="N31" s="18">
        <f t="shared" si="44"/>
        <v>0</v>
      </c>
      <c r="O31" s="18">
        <f t="shared" si="44"/>
        <v>0</v>
      </c>
      <c r="P31" s="18">
        <f t="shared" si="44"/>
        <v>0</v>
      </c>
      <c r="Q31" s="18">
        <f t="shared" si="44"/>
        <v>0</v>
      </c>
      <c r="R31" s="18">
        <f t="shared" si="44"/>
        <v>0</v>
      </c>
      <c r="S31" s="18">
        <f t="shared" si="44"/>
        <v>0</v>
      </c>
      <c r="T31" s="18">
        <f t="shared" si="44"/>
        <v>0</v>
      </c>
      <c r="U31" s="18">
        <f t="shared" si="44"/>
        <v>0</v>
      </c>
      <c r="V31" s="18">
        <f t="shared" si="44"/>
        <v>0</v>
      </c>
      <c r="W31" s="18">
        <f t="shared" si="44"/>
        <v>0</v>
      </c>
      <c r="X31" s="18">
        <f t="shared" si="44"/>
        <v>0</v>
      </c>
      <c r="Y31" s="18">
        <f t="shared" si="44"/>
        <v>0</v>
      </c>
      <c r="Z31" s="18">
        <f t="shared" si="44"/>
        <v>0</v>
      </c>
      <c r="AA31" s="18">
        <f t="shared" si="44"/>
        <v>0</v>
      </c>
      <c r="AB31" s="18">
        <f t="shared" si="44"/>
        <v>0</v>
      </c>
      <c r="AC31" s="18">
        <f t="shared" si="44"/>
        <v>0</v>
      </c>
      <c r="AE31" s="18">
        <f t="shared" si="6"/>
        <v>0</v>
      </c>
      <c r="AF31" s="18">
        <f t="shared" si="7"/>
        <v>0</v>
      </c>
      <c r="AG31" s="18">
        <f t="shared" si="8"/>
        <v>0</v>
      </c>
      <c r="AH31" s="18">
        <f t="shared" si="9"/>
        <v>0</v>
      </c>
      <c r="AI31" s="18">
        <f t="shared" si="10"/>
        <v>0</v>
      </c>
      <c r="AJ31" s="18">
        <f t="shared" si="11"/>
        <v>0</v>
      </c>
      <c r="AK31" s="18">
        <f t="shared" si="12"/>
        <v>0</v>
      </c>
      <c r="AL31" s="18">
        <f t="shared" si="13"/>
        <v>0</v>
      </c>
      <c r="AM31" s="18">
        <f t="shared" si="14"/>
        <v>0</v>
      </c>
      <c r="AN31" s="18">
        <f t="shared" si="15"/>
        <v>0</v>
      </c>
      <c r="AO31" s="18">
        <f t="shared" si="16"/>
        <v>0</v>
      </c>
      <c r="AP31" s="18">
        <f t="shared" si="17"/>
        <v>0</v>
      </c>
      <c r="AQ31" s="18">
        <f t="shared" si="18"/>
        <v>0</v>
      </c>
      <c r="AR31" s="18">
        <f t="shared" si="19"/>
        <v>0</v>
      </c>
      <c r="AS31" s="18">
        <f t="shared" si="20"/>
        <v>0</v>
      </c>
      <c r="AT31" s="18">
        <f t="shared" si="21"/>
        <v>0</v>
      </c>
      <c r="AU31" s="18">
        <f t="shared" si="22"/>
        <v>0</v>
      </c>
      <c r="AV31" s="18">
        <f t="shared" si="23"/>
        <v>0</v>
      </c>
      <c r="AW31" s="18">
        <f t="shared" si="24"/>
        <v>0</v>
      </c>
      <c r="AX31" s="18">
        <f t="shared" si="25"/>
        <v>0</v>
      </c>
    </row>
    <row r="32" spans="1:50" x14ac:dyDescent="0.25">
      <c r="A32">
        <f>feecalcs!A26</f>
        <v>0</v>
      </c>
      <c r="B32">
        <f>feecalcs!B26</f>
        <v>0</v>
      </c>
      <c r="C32">
        <f>feecalcs!D26</f>
        <v>0</v>
      </c>
      <c r="D32">
        <f>feecalcs!F26</f>
        <v>0</v>
      </c>
      <c r="E32" t="e">
        <f>feecalcs!G26</f>
        <v>#REF!</v>
      </c>
      <c r="F32">
        <f>client_info!F29</f>
        <v>0</v>
      </c>
      <c r="G32">
        <f>client_info!G29</f>
        <v>0</v>
      </c>
      <c r="H32">
        <f>VLOOKUP(F32,lifeexpectancy!A:C,IF(feesovertime!G32="M",2,3),FALSE)</f>
        <v>80.209999999999994</v>
      </c>
      <c r="J32" s="18">
        <f t="shared" si="5"/>
        <v>0</v>
      </c>
      <c r="K32" s="18">
        <f t="shared" ref="K32:AC32" si="45">IF(J32=0,0,IF($F32-1+K$7&gt;=65,J32*(1+$B$2-$B$3),J32*(1+$B$2)+$B$4))</f>
        <v>0</v>
      </c>
      <c r="L32" s="18">
        <f t="shared" si="45"/>
        <v>0</v>
      </c>
      <c r="M32" s="18">
        <f t="shared" si="45"/>
        <v>0</v>
      </c>
      <c r="N32" s="18">
        <f t="shared" si="45"/>
        <v>0</v>
      </c>
      <c r="O32" s="18">
        <f t="shared" si="45"/>
        <v>0</v>
      </c>
      <c r="P32" s="18">
        <f t="shared" si="45"/>
        <v>0</v>
      </c>
      <c r="Q32" s="18">
        <f t="shared" si="45"/>
        <v>0</v>
      </c>
      <c r="R32" s="18">
        <f t="shared" si="45"/>
        <v>0</v>
      </c>
      <c r="S32" s="18">
        <f t="shared" si="45"/>
        <v>0</v>
      </c>
      <c r="T32" s="18">
        <f t="shared" si="45"/>
        <v>0</v>
      </c>
      <c r="U32" s="18">
        <f t="shared" si="45"/>
        <v>0</v>
      </c>
      <c r="V32" s="18">
        <f t="shared" si="45"/>
        <v>0</v>
      </c>
      <c r="W32" s="18">
        <f t="shared" si="45"/>
        <v>0</v>
      </c>
      <c r="X32" s="18">
        <f t="shared" si="45"/>
        <v>0</v>
      </c>
      <c r="Y32" s="18">
        <f t="shared" si="45"/>
        <v>0</v>
      </c>
      <c r="Z32" s="18">
        <f t="shared" si="45"/>
        <v>0</v>
      </c>
      <c r="AA32" s="18">
        <f t="shared" si="45"/>
        <v>0</v>
      </c>
      <c r="AB32" s="18">
        <f t="shared" si="45"/>
        <v>0</v>
      </c>
      <c r="AC32" s="18">
        <f t="shared" si="45"/>
        <v>0</v>
      </c>
      <c r="AE32" s="18">
        <f t="shared" si="6"/>
        <v>0</v>
      </c>
      <c r="AF32" s="18">
        <f t="shared" si="7"/>
        <v>0</v>
      </c>
      <c r="AG32" s="18">
        <f t="shared" si="8"/>
        <v>0</v>
      </c>
      <c r="AH32" s="18">
        <f t="shared" si="9"/>
        <v>0</v>
      </c>
      <c r="AI32" s="18">
        <f t="shared" si="10"/>
        <v>0</v>
      </c>
      <c r="AJ32" s="18">
        <f t="shared" si="11"/>
        <v>0</v>
      </c>
      <c r="AK32" s="18">
        <f t="shared" si="12"/>
        <v>0</v>
      </c>
      <c r="AL32" s="18">
        <f t="shared" si="13"/>
        <v>0</v>
      </c>
      <c r="AM32" s="18">
        <f t="shared" si="14"/>
        <v>0</v>
      </c>
      <c r="AN32" s="18">
        <f t="shared" si="15"/>
        <v>0</v>
      </c>
      <c r="AO32" s="18">
        <f t="shared" si="16"/>
        <v>0</v>
      </c>
      <c r="AP32" s="18">
        <f t="shared" si="17"/>
        <v>0</v>
      </c>
      <c r="AQ32" s="18">
        <f t="shared" si="18"/>
        <v>0</v>
      </c>
      <c r="AR32" s="18">
        <f t="shared" si="19"/>
        <v>0</v>
      </c>
      <c r="AS32" s="18">
        <f t="shared" si="20"/>
        <v>0</v>
      </c>
      <c r="AT32" s="18">
        <f t="shared" si="21"/>
        <v>0</v>
      </c>
      <c r="AU32" s="18">
        <f t="shared" si="22"/>
        <v>0</v>
      </c>
      <c r="AV32" s="18">
        <f t="shared" si="23"/>
        <v>0</v>
      </c>
      <c r="AW32" s="18">
        <f t="shared" si="24"/>
        <v>0</v>
      </c>
      <c r="AX32" s="18">
        <f t="shared" si="25"/>
        <v>0</v>
      </c>
    </row>
    <row r="33" spans="1:50" x14ac:dyDescent="0.25">
      <c r="A33">
        <f>feecalcs!A27</f>
        <v>0</v>
      </c>
      <c r="B33">
        <f>feecalcs!B27</f>
        <v>0</v>
      </c>
      <c r="C33">
        <f>feecalcs!D27</f>
        <v>0</v>
      </c>
      <c r="D33">
        <f>feecalcs!F27</f>
        <v>0</v>
      </c>
      <c r="E33" t="e">
        <f>feecalcs!G27</f>
        <v>#REF!</v>
      </c>
      <c r="F33">
        <f>client_info!F30</f>
        <v>0</v>
      </c>
      <c r="G33">
        <f>client_info!G30</f>
        <v>0</v>
      </c>
      <c r="H33">
        <f>VLOOKUP(F33,lifeexpectancy!A:C,IF(feesovertime!G33="M",2,3),FALSE)</f>
        <v>80.209999999999994</v>
      </c>
      <c r="J33" s="18">
        <f t="shared" si="5"/>
        <v>0</v>
      </c>
      <c r="K33" s="18">
        <f t="shared" ref="K33:AC33" si="46">IF(J33=0,0,IF($F33-1+K$7&gt;=65,J33*(1+$B$2-$B$3),J33*(1+$B$2)+$B$4))</f>
        <v>0</v>
      </c>
      <c r="L33" s="18">
        <f t="shared" si="46"/>
        <v>0</v>
      </c>
      <c r="M33" s="18">
        <f t="shared" si="46"/>
        <v>0</v>
      </c>
      <c r="N33" s="18">
        <f t="shared" si="46"/>
        <v>0</v>
      </c>
      <c r="O33" s="18">
        <f t="shared" si="46"/>
        <v>0</v>
      </c>
      <c r="P33" s="18">
        <f t="shared" si="46"/>
        <v>0</v>
      </c>
      <c r="Q33" s="18">
        <f t="shared" si="46"/>
        <v>0</v>
      </c>
      <c r="R33" s="18">
        <f t="shared" si="46"/>
        <v>0</v>
      </c>
      <c r="S33" s="18">
        <f t="shared" si="46"/>
        <v>0</v>
      </c>
      <c r="T33" s="18">
        <f t="shared" si="46"/>
        <v>0</v>
      </c>
      <c r="U33" s="18">
        <f t="shared" si="46"/>
        <v>0</v>
      </c>
      <c r="V33" s="18">
        <f t="shared" si="46"/>
        <v>0</v>
      </c>
      <c r="W33" s="18">
        <f t="shared" si="46"/>
        <v>0</v>
      </c>
      <c r="X33" s="18">
        <f t="shared" si="46"/>
        <v>0</v>
      </c>
      <c r="Y33" s="18">
        <f t="shared" si="46"/>
        <v>0</v>
      </c>
      <c r="Z33" s="18">
        <f t="shared" si="46"/>
        <v>0</v>
      </c>
      <c r="AA33" s="18">
        <f t="shared" si="46"/>
        <v>0</v>
      </c>
      <c r="AB33" s="18">
        <f t="shared" si="46"/>
        <v>0</v>
      </c>
      <c r="AC33" s="18">
        <f t="shared" si="46"/>
        <v>0</v>
      </c>
      <c r="AE33" s="18">
        <f t="shared" si="6"/>
        <v>0</v>
      </c>
      <c r="AF33" s="18">
        <f t="shared" si="7"/>
        <v>0</v>
      </c>
      <c r="AG33" s="18">
        <f t="shared" si="8"/>
        <v>0</v>
      </c>
      <c r="AH33" s="18">
        <f t="shared" si="9"/>
        <v>0</v>
      </c>
      <c r="AI33" s="18">
        <f t="shared" si="10"/>
        <v>0</v>
      </c>
      <c r="AJ33" s="18">
        <f t="shared" si="11"/>
        <v>0</v>
      </c>
      <c r="AK33" s="18">
        <f t="shared" si="12"/>
        <v>0</v>
      </c>
      <c r="AL33" s="18">
        <f t="shared" si="13"/>
        <v>0</v>
      </c>
      <c r="AM33" s="18">
        <f t="shared" si="14"/>
        <v>0</v>
      </c>
      <c r="AN33" s="18">
        <f t="shared" si="15"/>
        <v>0</v>
      </c>
      <c r="AO33" s="18">
        <f t="shared" si="16"/>
        <v>0</v>
      </c>
      <c r="AP33" s="18">
        <f t="shared" si="17"/>
        <v>0</v>
      </c>
      <c r="AQ33" s="18">
        <f t="shared" si="18"/>
        <v>0</v>
      </c>
      <c r="AR33" s="18">
        <f t="shared" si="19"/>
        <v>0</v>
      </c>
      <c r="AS33" s="18">
        <f t="shared" si="20"/>
        <v>0</v>
      </c>
      <c r="AT33" s="18">
        <f t="shared" si="21"/>
        <v>0</v>
      </c>
      <c r="AU33" s="18">
        <f t="shared" si="22"/>
        <v>0</v>
      </c>
      <c r="AV33" s="18">
        <f t="shared" si="23"/>
        <v>0</v>
      </c>
      <c r="AW33" s="18">
        <f t="shared" si="24"/>
        <v>0</v>
      </c>
      <c r="AX33" s="18">
        <f t="shared" si="25"/>
        <v>0</v>
      </c>
    </row>
    <row r="34" spans="1:50" x14ac:dyDescent="0.25">
      <c r="A34">
        <f>feecalcs!A28</f>
        <v>0</v>
      </c>
      <c r="B34">
        <f>feecalcs!B28</f>
        <v>0</v>
      </c>
      <c r="C34">
        <f>feecalcs!D28</f>
        <v>0</v>
      </c>
      <c r="D34">
        <f>feecalcs!F28</f>
        <v>0</v>
      </c>
      <c r="E34" t="e">
        <f>feecalcs!G28</f>
        <v>#REF!</v>
      </c>
      <c r="F34">
        <f>client_info!F31</f>
        <v>0</v>
      </c>
      <c r="G34">
        <f>client_info!G31</f>
        <v>0</v>
      </c>
      <c r="H34">
        <f>VLOOKUP(F34,lifeexpectancy!A:C,IF(feesovertime!G34="M",2,3),FALSE)</f>
        <v>80.209999999999994</v>
      </c>
      <c r="J34" s="18">
        <f t="shared" si="5"/>
        <v>0</v>
      </c>
      <c r="K34" s="18">
        <f t="shared" ref="K34:AC34" si="47">IF(J34=0,0,IF($F34-1+K$7&gt;=65,J34*(1+$B$2-$B$3),J34*(1+$B$2)+$B$4))</f>
        <v>0</v>
      </c>
      <c r="L34" s="18">
        <f t="shared" si="47"/>
        <v>0</v>
      </c>
      <c r="M34" s="18">
        <f t="shared" si="47"/>
        <v>0</v>
      </c>
      <c r="N34" s="18">
        <f t="shared" si="47"/>
        <v>0</v>
      </c>
      <c r="O34" s="18">
        <f t="shared" si="47"/>
        <v>0</v>
      </c>
      <c r="P34" s="18">
        <f t="shared" si="47"/>
        <v>0</v>
      </c>
      <c r="Q34" s="18">
        <f t="shared" si="47"/>
        <v>0</v>
      </c>
      <c r="R34" s="18">
        <f t="shared" si="47"/>
        <v>0</v>
      </c>
      <c r="S34" s="18">
        <f t="shared" si="47"/>
        <v>0</v>
      </c>
      <c r="T34" s="18">
        <f t="shared" si="47"/>
        <v>0</v>
      </c>
      <c r="U34" s="18">
        <f t="shared" si="47"/>
        <v>0</v>
      </c>
      <c r="V34" s="18">
        <f t="shared" si="47"/>
        <v>0</v>
      </c>
      <c r="W34" s="18">
        <f t="shared" si="47"/>
        <v>0</v>
      </c>
      <c r="X34" s="18">
        <f t="shared" si="47"/>
        <v>0</v>
      </c>
      <c r="Y34" s="18">
        <f t="shared" si="47"/>
        <v>0</v>
      </c>
      <c r="Z34" s="18">
        <f t="shared" si="47"/>
        <v>0</v>
      </c>
      <c r="AA34" s="18">
        <f t="shared" si="47"/>
        <v>0</v>
      </c>
      <c r="AB34" s="18">
        <f t="shared" si="47"/>
        <v>0</v>
      </c>
      <c r="AC34" s="18">
        <f t="shared" si="47"/>
        <v>0</v>
      </c>
      <c r="AE34" s="18">
        <f t="shared" si="6"/>
        <v>0</v>
      </c>
      <c r="AF34" s="18">
        <f t="shared" si="7"/>
        <v>0</v>
      </c>
      <c r="AG34" s="18">
        <f t="shared" si="8"/>
        <v>0</v>
      </c>
      <c r="AH34" s="18">
        <f t="shared" si="9"/>
        <v>0</v>
      </c>
      <c r="AI34" s="18">
        <f t="shared" si="10"/>
        <v>0</v>
      </c>
      <c r="AJ34" s="18">
        <f t="shared" si="11"/>
        <v>0</v>
      </c>
      <c r="AK34" s="18">
        <f t="shared" si="12"/>
        <v>0</v>
      </c>
      <c r="AL34" s="18">
        <f t="shared" si="13"/>
        <v>0</v>
      </c>
      <c r="AM34" s="18">
        <f t="shared" si="14"/>
        <v>0</v>
      </c>
      <c r="AN34" s="18">
        <f t="shared" si="15"/>
        <v>0</v>
      </c>
      <c r="AO34" s="18">
        <f t="shared" si="16"/>
        <v>0</v>
      </c>
      <c r="AP34" s="18">
        <f t="shared" si="17"/>
        <v>0</v>
      </c>
      <c r="AQ34" s="18">
        <f t="shared" si="18"/>
        <v>0</v>
      </c>
      <c r="AR34" s="18">
        <f t="shared" si="19"/>
        <v>0</v>
      </c>
      <c r="AS34" s="18">
        <f t="shared" si="20"/>
        <v>0</v>
      </c>
      <c r="AT34" s="18">
        <f t="shared" si="21"/>
        <v>0</v>
      </c>
      <c r="AU34" s="18">
        <f t="shared" si="22"/>
        <v>0</v>
      </c>
      <c r="AV34" s="18">
        <f t="shared" si="23"/>
        <v>0</v>
      </c>
      <c r="AW34" s="18">
        <f t="shared" si="24"/>
        <v>0</v>
      </c>
      <c r="AX34" s="18">
        <f t="shared" si="25"/>
        <v>0</v>
      </c>
    </row>
    <row r="35" spans="1:50" x14ac:dyDescent="0.25">
      <c r="A35">
        <f>feecalcs!A29</f>
        <v>0</v>
      </c>
      <c r="B35">
        <f>feecalcs!B29</f>
        <v>0</v>
      </c>
      <c r="C35">
        <f>feecalcs!D29</f>
        <v>0</v>
      </c>
      <c r="D35">
        <f>feecalcs!F29</f>
        <v>0</v>
      </c>
      <c r="E35" t="e">
        <f>feecalcs!G29</f>
        <v>#REF!</v>
      </c>
      <c r="F35">
        <f>client_info!F32</f>
        <v>0</v>
      </c>
      <c r="G35">
        <f>client_info!G32</f>
        <v>0</v>
      </c>
      <c r="H35">
        <f>VLOOKUP(F35,lifeexpectancy!A:C,IF(feesovertime!G35="M",2,3),FALSE)</f>
        <v>80.209999999999994</v>
      </c>
      <c r="J35" s="18">
        <f t="shared" si="5"/>
        <v>0</v>
      </c>
      <c r="K35" s="18">
        <f t="shared" ref="K35:AC35" si="48">IF(J35=0,0,IF($F35-1+K$7&gt;=65,J35*(1+$B$2-$B$3),J35*(1+$B$2)+$B$4))</f>
        <v>0</v>
      </c>
      <c r="L35" s="18">
        <f t="shared" si="48"/>
        <v>0</v>
      </c>
      <c r="M35" s="18">
        <f t="shared" si="48"/>
        <v>0</v>
      </c>
      <c r="N35" s="18">
        <f t="shared" si="48"/>
        <v>0</v>
      </c>
      <c r="O35" s="18">
        <f t="shared" si="48"/>
        <v>0</v>
      </c>
      <c r="P35" s="18">
        <f t="shared" si="48"/>
        <v>0</v>
      </c>
      <c r="Q35" s="18">
        <f t="shared" si="48"/>
        <v>0</v>
      </c>
      <c r="R35" s="18">
        <f t="shared" si="48"/>
        <v>0</v>
      </c>
      <c r="S35" s="18">
        <f t="shared" si="48"/>
        <v>0</v>
      </c>
      <c r="T35" s="18">
        <f t="shared" si="48"/>
        <v>0</v>
      </c>
      <c r="U35" s="18">
        <f t="shared" si="48"/>
        <v>0</v>
      </c>
      <c r="V35" s="18">
        <f t="shared" si="48"/>
        <v>0</v>
      </c>
      <c r="W35" s="18">
        <f t="shared" si="48"/>
        <v>0</v>
      </c>
      <c r="X35" s="18">
        <f t="shared" si="48"/>
        <v>0</v>
      </c>
      <c r="Y35" s="18">
        <f t="shared" si="48"/>
        <v>0</v>
      </c>
      <c r="Z35" s="18">
        <f t="shared" si="48"/>
        <v>0</v>
      </c>
      <c r="AA35" s="18">
        <f t="shared" si="48"/>
        <v>0</v>
      </c>
      <c r="AB35" s="18">
        <f t="shared" si="48"/>
        <v>0</v>
      </c>
      <c r="AC35" s="18">
        <f t="shared" si="48"/>
        <v>0</v>
      </c>
      <c r="AE35" s="18">
        <f t="shared" si="6"/>
        <v>0</v>
      </c>
      <c r="AF35" s="18">
        <f t="shared" si="7"/>
        <v>0</v>
      </c>
      <c r="AG35" s="18">
        <f t="shared" si="8"/>
        <v>0</v>
      </c>
      <c r="AH35" s="18">
        <f t="shared" si="9"/>
        <v>0</v>
      </c>
      <c r="AI35" s="18">
        <f t="shared" si="10"/>
        <v>0</v>
      </c>
      <c r="AJ35" s="18">
        <f t="shared" si="11"/>
        <v>0</v>
      </c>
      <c r="AK35" s="18">
        <f t="shared" si="12"/>
        <v>0</v>
      </c>
      <c r="AL35" s="18">
        <f t="shared" si="13"/>
        <v>0</v>
      </c>
      <c r="AM35" s="18">
        <f t="shared" si="14"/>
        <v>0</v>
      </c>
      <c r="AN35" s="18">
        <f t="shared" si="15"/>
        <v>0</v>
      </c>
      <c r="AO35" s="18">
        <f t="shared" si="16"/>
        <v>0</v>
      </c>
      <c r="AP35" s="18">
        <f t="shared" si="17"/>
        <v>0</v>
      </c>
      <c r="AQ35" s="18">
        <f t="shared" si="18"/>
        <v>0</v>
      </c>
      <c r="AR35" s="18">
        <f t="shared" si="19"/>
        <v>0</v>
      </c>
      <c r="AS35" s="18">
        <f t="shared" si="20"/>
        <v>0</v>
      </c>
      <c r="AT35" s="18">
        <f t="shared" si="21"/>
        <v>0</v>
      </c>
      <c r="AU35" s="18">
        <f t="shared" si="22"/>
        <v>0</v>
      </c>
      <c r="AV35" s="18">
        <f t="shared" si="23"/>
        <v>0</v>
      </c>
      <c r="AW35" s="18">
        <f t="shared" si="24"/>
        <v>0</v>
      </c>
      <c r="AX35" s="18">
        <f t="shared" si="25"/>
        <v>0</v>
      </c>
    </row>
    <row r="36" spans="1:50" x14ac:dyDescent="0.25">
      <c r="A36">
        <f>feecalcs!A30</f>
        <v>0</v>
      </c>
      <c r="B36">
        <f>feecalcs!B30</f>
        <v>0</v>
      </c>
      <c r="C36">
        <f>feecalcs!D30</f>
        <v>0</v>
      </c>
      <c r="D36">
        <f>feecalcs!F30</f>
        <v>0</v>
      </c>
      <c r="E36" t="e">
        <f>feecalcs!G30</f>
        <v>#REF!</v>
      </c>
      <c r="F36">
        <f>client_info!F33</f>
        <v>0</v>
      </c>
      <c r="G36">
        <f>client_info!G33</f>
        <v>0</v>
      </c>
      <c r="H36">
        <f>VLOOKUP(F36,lifeexpectancy!A:C,IF(feesovertime!G36="M",2,3),FALSE)</f>
        <v>80.209999999999994</v>
      </c>
      <c r="J36" s="18">
        <f t="shared" si="5"/>
        <v>0</v>
      </c>
      <c r="K36" s="18">
        <f t="shared" ref="K36:AC36" si="49">IF(J36=0,0,IF($F36-1+K$7&gt;=65,J36*(1+$B$2-$B$3),J36*(1+$B$2)+$B$4))</f>
        <v>0</v>
      </c>
      <c r="L36" s="18">
        <f t="shared" si="49"/>
        <v>0</v>
      </c>
      <c r="M36" s="18">
        <f t="shared" si="49"/>
        <v>0</v>
      </c>
      <c r="N36" s="18">
        <f t="shared" si="49"/>
        <v>0</v>
      </c>
      <c r="O36" s="18">
        <f t="shared" si="49"/>
        <v>0</v>
      </c>
      <c r="P36" s="18">
        <f t="shared" si="49"/>
        <v>0</v>
      </c>
      <c r="Q36" s="18">
        <f t="shared" si="49"/>
        <v>0</v>
      </c>
      <c r="R36" s="18">
        <f t="shared" si="49"/>
        <v>0</v>
      </c>
      <c r="S36" s="18">
        <f t="shared" si="49"/>
        <v>0</v>
      </c>
      <c r="T36" s="18">
        <f t="shared" si="49"/>
        <v>0</v>
      </c>
      <c r="U36" s="18">
        <f t="shared" si="49"/>
        <v>0</v>
      </c>
      <c r="V36" s="18">
        <f t="shared" si="49"/>
        <v>0</v>
      </c>
      <c r="W36" s="18">
        <f t="shared" si="49"/>
        <v>0</v>
      </c>
      <c r="X36" s="18">
        <f t="shared" si="49"/>
        <v>0</v>
      </c>
      <c r="Y36" s="18">
        <f t="shared" si="49"/>
        <v>0</v>
      </c>
      <c r="Z36" s="18">
        <f t="shared" si="49"/>
        <v>0</v>
      </c>
      <c r="AA36" s="18">
        <f t="shared" si="49"/>
        <v>0</v>
      </c>
      <c r="AB36" s="18">
        <f t="shared" si="49"/>
        <v>0</v>
      </c>
      <c r="AC36" s="18">
        <f t="shared" si="49"/>
        <v>0</v>
      </c>
      <c r="AE36" s="18">
        <f t="shared" si="6"/>
        <v>0</v>
      </c>
      <c r="AF36" s="18">
        <f t="shared" si="7"/>
        <v>0</v>
      </c>
      <c r="AG36" s="18">
        <f t="shared" si="8"/>
        <v>0</v>
      </c>
      <c r="AH36" s="18">
        <f t="shared" si="9"/>
        <v>0</v>
      </c>
      <c r="AI36" s="18">
        <f t="shared" si="10"/>
        <v>0</v>
      </c>
      <c r="AJ36" s="18">
        <f t="shared" si="11"/>
        <v>0</v>
      </c>
      <c r="AK36" s="18">
        <f t="shared" si="12"/>
        <v>0</v>
      </c>
      <c r="AL36" s="18">
        <f t="shared" si="13"/>
        <v>0</v>
      </c>
      <c r="AM36" s="18">
        <f t="shared" si="14"/>
        <v>0</v>
      </c>
      <c r="AN36" s="18">
        <f t="shared" si="15"/>
        <v>0</v>
      </c>
      <c r="AO36" s="18">
        <f t="shared" si="16"/>
        <v>0</v>
      </c>
      <c r="AP36" s="18">
        <f t="shared" si="17"/>
        <v>0</v>
      </c>
      <c r="AQ36" s="18">
        <f t="shared" si="18"/>
        <v>0</v>
      </c>
      <c r="AR36" s="18">
        <f t="shared" si="19"/>
        <v>0</v>
      </c>
      <c r="AS36" s="18">
        <f t="shared" si="20"/>
        <v>0</v>
      </c>
      <c r="AT36" s="18">
        <f t="shared" si="21"/>
        <v>0</v>
      </c>
      <c r="AU36" s="18">
        <f t="shared" si="22"/>
        <v>0</v>
      </c>
      <c r="AV36" s="18">
        <f t="shared" si="23"/>
        <v>0</v>
      </c>
      <c r="AW36" s="18">
        <f t="shared" si="24"/>
        <v>0</v>
      </c>
      <c r="AX36" s="18">
        <f t="shared" si="25"/>
        <v>0</v>
      </c>
    </row>
    <row r="37" spans="1:50" x14ac:dyDescent="0.25">
      <c r="A37">
        <f>feecalcs!A31</f>
        <v>0</v>
      </c>
      <c r="B37">
        <f>feecalcs!B31</f>
        <v>0</v>
      </c>
      <c r="C37">
        <f>feecalcs!D31</f>
        <v>0</v>
      </c>
      <c r="D37">
        <f>feecalcs!F31</f>
        <v>0</v>
      </c>
      <c r="E37" t="e">
        <f>feecalcs!G31</f>
        <v>#REF!</v>
      </c>
      <c r="F37">
        <f>client_info!F34</f>
        <v>0</v>
      </c>
      <c r="G37">
        <f>client_info!G34</f>
        <v>0</v>
      </c>
      <c r="H37">
        <f>VLOOKUP(F37,lifeexpectancy!A:C,IF(feesovertime!G37="M",2,3),FALSE)</f>
        <v>80.209999999999994</v>
      </c>
      <c r="J37" s="18">
        <f t="shared" si="5"/>
        <v>0</v>
      </c>
      <c r="K37" s="18">
        <f t="shared" ref="K37:AC37" si="50">IF(J37=0,0,IF($F37-1+K$7&gt;=65,J37*(1+$B$2-$B$3),J37*(1+$B$2)+$B$4))</f>
        <v>0</v>
      </c>
      <c r="L37" s="18">
        <f t="shared" si="50"/>
        <v>0</v>
      </c>
      <c r="M37" s="18">
        <f t="shared" si="50"/>
        <v>0</v>
      </c>
      <c r="N37" s="18">
        <f t="shared" si="50"/>
        <v>0</v>
      </c>
      <c r="O37" s="18">
        <f t="shared" si="50"/>
        <v>0</v>
      </c>
      <c r="P37" s="18">
        <f t="shared" si="50"/>
        <v>0</v>
      </c>
      <c r="Q37" s="18">
        <f t="shared" si="50"/>
        <v>0</v>
      </c>
      <c r="R37" s="18">
        <f t="shared" si="50"/>
        <v>0</v>
      </c>
      <c r="S37" s="18">
        <f t="shared" si="50"/>
        <v>0</v>
      </c>
      <c r="T37" s="18">
        <f t="shared" si="50"/>
        <v>0</v>
      </c>
      <c r="U37" s="18">
        <f t="shared" si="50"/>
        <v>0</v>
      </c>
      <c r="V37" s="18">
        <f t="shared" si="50"/>
        <v>0</v>
      </c>
      <c r="W37" s="18">
        <f t="shared" si="50"/>
        <v>0</v>
      </c>
      <c r="X37" s="18">
        <f t="shared" si="50"/>
        <v>0</v>
      </c>
      <c r="Y37" s="18">
        <f t="shared" si="50"/>
        <v>0</v>
      </c>
      <c r="Z37" s="18">
        <f t="shared" si="50"/>
        <v>0</v>
      </c>
      <c r="AA37" s="18">
        <f t="shared" si="50"/>
        <v>0</v>
      </c>
      <c r="AB37" s="18">
        <f t="shared" si="50"/>
        <v>0</v>
      </c>
      <c r="AC37" s="18">
        <f t="shared" si="50"/>
        <v>0</v>
      </c>
      <c r="AE37" s="18">
        <f t="shared" si="6"/>
        <v>0</v>
      </c>
      <c r="AF37" s="18">
        <f t="shared" si="7"/>
        <v>0</v>
      </c>
      <c r="AG37" s="18">
        <f t="shared" si="8"/>
        <v>0</v>
      </c>
      <c r="AH37" s="18">
        <f t="shared" si="9"/>
        <v>0</v>
      </c>
      <c r="AI37" s="18">
        <f t="shared" si="10"/>
        <v>0</v>
      </c>
      <c r="AJ37" s="18">
        <f t="shared" si="11"/>
        <v>0</v>
      </c>
      <c r="AK37" s="18">
        <f t="shared" si="12"/>
        <v>0</v>
      </c>
      <c r="AL37" s="18">
        <f t="shared" si="13"/>
        <v>0</v>
      </c>
      <c r="AM37" s="18">
        <f t="shared" si="14"/>
        <v>0</v>
      </c>
      <c r="AN37" s="18">
        <f t="shared" si="15"/>
        <v>0</v>
      </c>
      <c r="AO37" s="18">
        <f t="shared" si="16"/>
        <v>0</v>
      </c>
      <c r="AP37" s="18">
        <f t="shared" si="17"/>
        <v>0</v>
      </c>
      <c r="AQ37" s="18">
        <f t="shared" si="18"/>
        <v>0</v>
      </c>
      <c r="AR37" s="18">
        <f t="shared" si="19"/>
        <v>0</v>
      </c>
      <c r="AS37" s="18">
        <f t="shared" si="20"/>
        <v>0</v>
      </c>
      <c r="AT37" s="18">
        <f t="shared" si="21"/>
        <v>0</v>
      </c>
      <c r="AU37" s="18">
        <f t="shared" si="22"/>
        <v>0</v>
      </c>
      <c r="AV37" s="18">
        <f t="shared" si="23"/>
        <v>0</v>
      </c>
      <c r="AW37" s="18">
        <f t="shared" si="24"/>
        <v>0</v>
      </c>
      <c r="AX37" s="18">
        <f t="shared" si="25"/>
        <v>0</v>
      </c>
    </row>
    <row r="38" spans="1:50" x14ac:dyDescent="0.25">
      <c r="A38">
        <f>feecalcs!A32</f>
        <v>0</v>
      </c>
      <c r="B38">
        <f>feecalcs!B32</f>
        <v>0</v>
      </c>
      <c r="C38">
        <f>feecalcs!D32</f>
        <v>0</v>
      </c>
      <c r="D38">
        <f>feecalcs!F32</f>
        <v>0</v>
      </c>
      <c r="E38" t="e">
        <f>feecalcs!G32</f>
        <v>#REF!</v>
      </c>
      <c r="F38">
        <f>client_info!F35</f>
        <v>0</v>
      </c>
      <c r="G38">
        <f>client_info!G35</f>
        <v>0</v>
      </c>
      <c r="H38">
        <f>VLOOKUP(F38,lifeexpectancy!A:C,IF(feesovertime!G38="M",2,3),FALSE)</f>
        <v>80.209999999999994</v>
      </c>
      <c r="J38" s="18">
        <f t="shared" si="5"/>
        <v>0</v>
      </c>
      <c r="K38" s="18">
        <f t="shared" ref="K38:AC38" si="51">IF(J38=0,0,IF($F38-1+K$7&gt;=65,J38*(1+$B$2-$B$3),J38*(1+$B$2)+$B$4))</f>
        <v>0</v>
      </c>
      <c r="L38" s="18">
        <f t="shared" si="51"/>
        <v>0</v>
      </c>
      <c r="M38" s="18">
        <f t="shared" si="51"/>
        <v>0</v>
      </c>
      <c r="N38" s="18">
        <f t="shared" si="51"/>
        <v>0</v>
      </c>
      <c r="O38" s="18">
        <f t="shared" si="51"/>
        <v>0</v>
      </c>
      <c r="P38" s="18">
        <f t="shared" si="51"/>
        <v>0</v>
      </c>
      <c r="Q38" s="18">
        <f t="shared" si="51"/>
        <v>0</v>
      </c>
      <c r="R38" s="18">
        <f t="shared" si="51"/>
        <v>0</v>
      </c>
      <c r="S38" s="18">
        <f t="shared" si="51"/>
        <v>0</v>
      </c>
      <c r="T38" s="18">
        <f t="shared" si="51"/>
        <v>0</v>
      </c>
      <c r="U38" s="18">
        <f t="shared" si="51"/>
        <v>0</v>
      </c>
      <c r="V38" s="18">
        <f t="shared" si="51"/>
        <v>0</v>
      </c>
      <c r="W38" s="18">
        <f t="shared" si="51"/>
        <v>0</v>
      </c>
      <c r="X38" s="18">
        <f t="shared" si="51"/>
        <v>0</v>
      </c>
      <c r="Y38" s="18">
        <f t="shared" si="51"/>
        <v>0</v>
      </c>
      <c r="Z38" s="18">
        <f t="shared" si="51"/>
        <v>0</v>
      </c>
      <c r="AA38" s="18">
        <f t="shared" si="51"/>
        <v>0</v>
      </c>
      <c r="AB38" s="18">
        <f t="shared" si="51"/>
        <v>0</v>
      </c>
      <c r="AC38" s="18">
        <f t="shared" si="51"/>
        <v>0</v>
      </c>
      <c r="AE38" s="18">
        <f t="shared" si="6"/>
        <v>0</v>
      </c>
      <c r="AF38" s="18">
        <f t="shared" si="7"/>
        <v>0</v>
      </c>
      <c r="AG38" s="18">
        <f t="shared" si="8"/>
        <v>0</v>
      </c>
      <c r="AH38" s="18">
        <f t="shared" si="9"/>
        <v>0</v>
      </c>
      <c r="AI38" s="18">
        <f t="shared" si="10"/>
        <v>0</v>
      </c>
      <c r="AJ38" s="18">
        <f t="shared" si="11"/>
        <v>0</v>
      </c>
      <c r="AK38" s="18">
        <f t="shared" si="12"/>
        <v>0</v>
      </c>
      <c r="AL38" s="18">
        <f t="shared" si="13"/>
        <v>0</v>
      </c>
      <c r="AM38" s="18">
        <f t="shared" si="14"/>
        <v>0</v>
      </c>
      <c r="AN38" s="18">
        <f t="shared" si="15"/>
        <v>0</v>
      </c>
      <c r="AO38" s="18">
        <f t="shared" si="16"/>
        <v>0</v>
      </c>
      <c r="AP38" s="18">
        <f t="shared" si="17"/>
        <v>0</v>
      </c>
      <c r="AQ38" s="18">
        <f t="shared" si="18"/>
        <v>0</v>
      </c>
      <c r="AR38" s="18">
        <f t="shared" si="19"/>
        <v>0</v>
      </c>
      <c r="AS38" s="18">
        <f t="shared" si="20"/>
        <v>0</v>
      </c>
      <c r="AT38" s="18">
        <f t="shared" si="21"/>
        <v>0</v>
      </c>
      <c r="AU38" s="18">
        <f t="shared" si="22"/>
        <v>0</v>
      </c>
      <c r="AV38" s="18">
        <f t="shared" si="23"/>
        <v>0</v>
      </c>
      <c r="AW38" s="18">
        <f t="shared" si="24"/>
        <v>0</v>
      </c>
      <c r="AX38" s="18">
        <f t="shared" si="25"/>
        <v>0</v>
      </c>
    </row>
    <row r="39" spans="1:50" x14ac:dyDescent="0.25">
      <c r="A39">
        <f>feecalcs!A33</f>
        <v>0</v>
      </c>
      <c r="B39">
        <f>feecalcs!B33</f>
        <v>0</v>
      </c>
      <c r="C39">
        <f>feecalcs!D33</f>
        <v>0</v>
      </c>
      <c r="D39">
        <f>feecalcs!F33</f>
        <v>0</v>
      </c>
      <c r="E39" t="e">
        <f>feecalcs!G33</f>
        <v>#REF!</v>
      </c>
      <c r="F39">
        <f>client_info!F36</f>
        <v>0</v>
      </c>
      <c r="G39">
        <f>client_info!G36</f>
        <v>0</v>
      </c>
      <c r="H39">
        <f>VLOOKUP(F39,lifeexpectancy!A:C,IF(feesovertime!G39="M",2,3),FALSE)</f>
        <v>80.209999999999994</v>
      </c>
      <c r="J39" s="18">
        <f t="shared" si="5"/>
        <v>0</v>
      </c>
      <c r="K39" s="18">
        <f t="shared" ref="K39:AC39" si="52">IF(J39=0,0,IF($F39-1+K$7&gt;=65,J39*(1+$B$2-$B$3),J39*(1+$B$2)+$B$4))</f>
        <v>0</v>
      </c>
      <c r="L39" s="18">
        <f t="shared" si="52"/>
        <v>0</v>
      </c>
      <c r="M39" s="18">
        <f t="shared" si="52"/>
        <v>0</v>
      </c>
      <c r="N39" s="18">
        <f t="shared" si="52"/>
        <v>0</v>
      </c>
      <c r="O39" s="18">
        <f t="shared" si="52"/>
        <v>0</v>
      </c>
      <c r="P39" s="18">
        <f t="shared" si="52"/>
        <v>0</v>
      </c>
      <c r="Q39" s="18">
        <f t="shared" si="52"/>
        <v>0</v>
      </c>
      <c r="R39" s="18">
        <f t="shared" si="52"/>
        <v>0</v>
      </c>
      <c r="S39" s="18">
        <f t="shared" si="52"/>
        <v>0</v>
      </c>
      <c r="T39" s="18">
        <f t="shared" si="52"/>
        <v>0</v>
      </c>
      <c r="U39" s="18">
        <f t="shared" si="52"/>
        <v>0</v>
      </c>
      <c r="V39" s="18">
        <f t="shared" si="52"/>
        <v>0</v>
      </c>
      <c r="W39" s="18">
        <f t="shared" si="52"/>
        <v>0</v>
      </c>
      <c r="X39" s="18">
        <f t="shared" si="52"/>
        <v>0</v>
      </c>
      <c r="Y39" s="18">
        <f t="shared" si="52"/>
        <v>0</v>
      </c>
      <c r="Z39" s="18">
        <f t="shared" si="52"/>
        <v>0</v>
      </c>
      <c r="AA39" s="18">
        <f t="shared" si="52"/>
        <v>0</v>
      </c>
      <c r="AB39" s="18">
        <f t="shared" si="52"/>
        <v>0</v>
      </c>
      <c r="AC39" s="18">
        <f t="shared" si="52"/>
        <v>0</v>
      </c>
      <c r="AE39" s="18">
        <f t="shared" si="6"/>
        <v>0</v>
      </c>
      <c r="AF39" s="18">
        <f t="shared" si="7"/>
        <v>0</v>
      </c>
      <c r="AG39" s="18">
        <f t="shared" si="8"/>
        <v>0</v>
      </c>
      <c r="AH39" s="18">
        <f t="shared" si="9"/>
        <v>0</v>
      </c>
      <c r="AI39" s="18">
        <f t="shared" si="10"/>
        <v>0</v>
      </c>
      <c r="AJ39" s="18">
        <f t="shared" si="11"/>
        <v>0</v>
      </c>
      <c r="AK39" s="18">
        <f t="shared" si="12"/>
        <v>0</v>
      </c>
      <c r="AL39" s="18">
        <f t="shared" si="13"/>
        <v>0</v>
      </c>
      <c r="AM39" s="18">
        <f t="shared" si="14"/>
        <v>0</v>
      </c>
      <c r="AN39" s="18">
        <f t="shared" si="15"/>
        <v>0</v>
      </c>
      <c r="AO39" s="18">
        <f t="shared" si="16"/>
        <v>0</v>
      </c>
      <c r="AP39" s="18">
        <f t="shared" si="17"/>
        <v>0</v>
      </c>
      <c r="AQ39" s="18">
        <f t="shared" si="18"/>
        <v>0</v>
      </c>
      <c r="AR39" s="18">
        <f t="shared" si="19"/>
        <v>0</v>
      </c>
      <c r="AS39" s="18">
        <f t="shared" si="20"/>
        <v>0</v>
      </c>
      <c r="AT39" s="18">
        <f t="shared" si="21"/>
        <v>0</v>
      </c>
      <c r="AU39" s="18">
        <f t="shared" si="22"/>
        <v>0</v>
      </c>
      <c r="AV39" s="18">
        <f t="shared" si="23"/>
        <v>0</v>
      </c>
      <c r="AW39" s="18">
        <f t="shared" si="24"/>
        <v>0</v>
      </c>
      <c r="AX39" s="18">
        <f t="shared" si="25"/>
        <v>0</v>
      </c>
    </row>
    <row r="40" spans="1:50" x14ac:dyDescent="0.25">
      <c r="A40">
        <f>feecalcs!A34</f>
        <v>0</v>
      </c>
      <c r="B40">
        <f>feecalcs!B34</f>
        <v>0</v>
      </c>
      <c r="C40">
        <f>feecalcs!D34</f>
        <v>0</v>
      </c>
      <c r="D40">
        <f>feecalcs!F34</f>
        <v>0</v>
      </c>
      <c r="E40" t="e">
        <f>feecalcs!G34</f>
        <v>#REF!</v>
      </c>
      <c r="F40">
        <f>client_info!F37</f>
        <v>0</v>
      </c>
      <c r="G40">
        <f>client_info!G37</f>
        <v>0</v>
      </c>
      <c r="H40">
        <f>VLOOKUP(F40,lifeexpectancy!A:C,IF(feesovertime!G40="M",2,3),FALSE)</f>
        <v>80.209999999999994</v>
      </c>
      <c r="J40" s="18">
        <f t="shared" si="5"/>
        <v>0</v>
      </c>
      <c r="K40" s="18">
        <f t="shared" ref="K40:AC40" si="53">IF(J40=0,0,IF($F40-1+K$7&gt;=65,J40*(1+$B$2-$B$3),J40*(1+$B$2)+$B$4))</f>
        <v>0</v>
      </c>
      <c r="L40" s="18">
        <f t="shared" si="53"/>
        <v>0</v>
      </c>
      <c r="M40" s="18">
        <f t="shared" si="53"/>
        <v>0</v>
      </c>
      <c r="N40" s="18">
        <f t="shared" si="53"/>
        <v>0</v>
      </c>
      <c r="O40" s="18">
        <f t="shared" si="53"/>
        <v>0</v>
      </c>
      <c r="P40" s="18">
        <f t="shared" si="53"/>
        <v>0</v>
      </c>
      <c r="Q40" s="18">
        <f t="shared" si="53"/>
        <v>0</v>
      </c>
      <c r="R40" s="18">
        <f t="shared" si="53"/>
        <v>0</v>
      </c>
      <c r="S40" s="18">
        <f t="shared" si="53"/>
        <v>0</v>
      </c>
      <c r="T40" s="18">
        <f t="shared" si="53"/>
        <v>0</v>
      </c>
      <c r="U40" s="18">
        <f t="shared" si="53"/>
        <v>0</v>
      </c>
      <c r="V40" s="18">
        <f t="shared" si="53"/>
        <v>0</v>
      </c>
      <c r="W40" s="18">
        <f t="shared" si="53"/>
        <v>0</v>
      </c>
      <c r="X40" s="18">
        <f t="shared" si="53"/>
        <v>0</v>
      </c>
      <c r="Y40" s="18">
        <f t="shared" si="53"/>
        <v>0</v>
      </c>
      <c r="Z40" s="18">
        <f t="shared" si="53"/>
        <v>0</v>
      </c>
      <c r="AA40" s="18">
        <f t="shared" si="53"/>
        <v>0</v>
      </c>
      <c r="AB40" s="18">
        <f t="shared" si="53"/>
        <v>0</v>
      </c>
      <c r="AC40" s="18">
        <f t="shared" si="53"/>
        <v>0</v>
      </c>
      <c r="AE40" s="18">
        <f t="shared" si="6"/>
        <v>0</v>
      </c>
      <c r="AF40" s="18">
        <f t="shared" si="7"/>
        <v>0</v>
      </c>
      <c r="AG40" s="18">
        <f t="shared" si="8"/>
        <v>0</v>
      </c>
      <c r="AH40" s="18">
        <f t="shared" si="9"/>
        <v>0</v>
      </c>
      <c r="AI40" s="18">
        <f t="shared" si="10"/>
        <v>0</v>
      </c>
      <c r="AJ40" s="18">
        <f t="shared" si="11"/>
        <v>0</v>
      </c>
      <c r="AK40" s="18">
        <f t="shared" si="12"/>
        <v>0</v>
      </c>
      <c r="AL40" s="18">
        <f t="shared" si="13"/>
        <v>0</v>
      </c>
      <c r="AM40" s="18">
        <f t="shared" si="14"/>
        <v>0</v>
      </c>
      <c r="AN40" s="18">
        <f t="shared" si="15"/>
        <v>0</v>
      </c>
      <c r="AO40" s="18">
        <f t="shared" si="16"/>
        <v>0</v>
      </c>
      <c r="AP40" s="18">
        <f t="shared" si="17"/>
        <v>0</v>
      </c>
      <c r="AQ40" s="18">
        <f t="shared" si="18"/>
        <v>0</v>
      </c>
      <c r="AR40" s="18">
        <f t="shared" si="19"/>
        <v>0</v>
      </c>
      <c r="AS40" s="18">
        <f t="shared" si="20"/>
        <v>0</v>
      </c>
      <c r="AT40" s="18">
        <f t="shared" si="21"/>
        <v>0</v>
      </c>
      <c r="AU40" s="18">
        <f t="shared" si="22"/>
        <v>0</v>
      </c>
      <c r="AV40" s="18">
        <f t="shared" si="23"/>
        <v>0</v>
      </c>
      <c r="AW40" s="18">
        <f t="shared" si="24"/>
        <v>0</v>
      </c>
      <c r="AX40" s="18">
        <f t="shared" si="25"/>
        <v>0</v>
      </c>
    </row>
    <row r="41" spans="1:50" x14ac:dyDescent="0.25">
      <c r="A41">
        <f>feecalcs!A35</f>
        <v>0</v>
      </c>
      <c r="B41">
        <f>feecalcs!B35</f>
        <v>0</v>
      </c>
      <c r="C41">
        <f>feecalcs!D35</f>
        <v>0</v>
      </c>
      <c r="D41">
        <f>feecalcs!F35</f>
        <v>0</v>
      </c>
      <c r="E41" t="e">
        <f>feecalcs!G35</f>
        <v>#REF!</v>
      </c>
      <c r="F41">
        <f>client_info!F38</f>
        <v>0</v>
      </c>
      <c r="G41">
        <f>client_info!G38</f>
        <v>0</v>
      </c>
      <c r="H41">
        <f>VLOOKUP(F41,lifeexpectancy!A:C,IF(feesovertime!G41="M",2,3),FALSE)</f>
        <v>80.209999999999994</v>
      </c>
      <c r="J41" s="18">
        <f t="shared" si="5"/>
        <v>0</v>
      </c>
      <c r="K41" s="18">
        <f t="shared" ref="K41:AC41" si="54">IF(J41=0,0,IF($F41-1+K$7&gt;=65,J41*(1+$B$2-$B$3),J41*(1+$B$2)+$B$4))</f>
        <v>0</v>
      </c>
      <c r="L41" s="18">
        <f t="shared" si="54"/>
        <v>0</v>
      </c>
      <c r="M41" s="18">
        <f t="shared" si="54"/>
        <v>0</v>
      </c>
      <c r="N41" s="18">
        <f t="shared" si="54"/>
        <v>0</v>
      </c>
      <c r="O41" s="18">
        <f t="shared" si="54"/>
        <v>0</v>
      </c>
      <c r="P41" s="18">
        <f t="shared" si="54"/>
        <v>0</v>
      </c>
      <c r="Q41" s="18">
        <f t="shared" si="54"/>
        <v>0</v>
      </c>
      <c r="R41" s="18">
        <f t="shared" si="54"/>
        <v>0</v>
      </c>
      <c r="S41" s="18">
        <f t="shared" si="54"/>
        <v>0</v>
      </c>
      <c r="T41" s="18">
        <f t="shared" si="54"/>
        <v>0</v>
      </c>
      <c r="U41" s="18">
        <f t="shared" si="54"/>
        <v>0</v>
      </c>
      <c r="V41" s="18">
        <f t="shared" si="54"/>
        <v>0</v>
      </c>
      <c r="W41" s="18">
        <f t="shared" si="54"/>
        <v>0</v>
      </c>
      <c r="X41" s="18">
        <f t="shared" si="54"/>
        <v>0</v>
      </c>
      <c r="Y41" s="18">
        <f t="shared" si="54"/>
        <v>0</v>
      </c>
      <c r="Z41" s="18">
        <f t="shared" si="54"/>
        <v>0</v>
      </c>
      <c r="AA41" s="18">
        <f t="shared" si="54"/>
        <v>0</v>
      </c>
      <c r="AB41" s="18">
        <f t="shared" si="54"/>
        <v>0</v>
      </c>
      <c r="AC41" s="18">
        <f t="shared" si="54"/>
        <v>0</v>
      </c>
      <c r="AE41" s="18">
        <f t="shared" si="6"/>
        <v>0</v>
      </c>
      <c r="AF41" s="18">
        <f t="shared" si="7"/>
        <v>0</v>
      </c>
      <c r="AG41" s="18">
        <f t="shared" si="8"/>
        <v>0</v>
      </c>
      <c r="AH41" s="18">
        <f t="shared" si="9"/>
        <v>0</v>
      </c>
      <c r="AI41" s="18">
        <f t="shared" si="10"/>
        <v>0</v>
      </c>
      <c r="AJ41" s="18">
        <f t="shared" si="11"/>
        <v>0</v>
      </c>
      <c r="AK41" s="18">
        <f t="shared" si="12"/>
        <v>0</v>
      </c>
      <c r="AL41" s="18">
        <f t="shared" si="13"/>
        <v>0</v>
      </c>
      <c r="AM41" s="18">
        <f t="shared" si="14"/>
        <v>0</v>
      </c>
      <c r="AN41" s="18">
        <f t="shared" si="15"/>
        <v>0</v>
      </c>
      <c r="AO41" s="18">
        <f t="shared" si="16"/>
        <v>0</v>
      </c>
      <c r="AP41" s="18">
        <f t="shared" si="17"/>
        <v>0</v>
      </c>
      <c r="AQ41" s="18">
        <f t="shared" si="18"/>
        <v>0</v>
      </c>
      <c r="AR41" s="18">
        <f t="shared" si="19"/>
        <v>0</v>
      </c>
      <c r="AS41" s="18">
        <f t="shared" si="20"/>
        <v>0</v>
      </c>
      <c r="AT41" s="18">
        <f t="shared" si="21"/>
        <v>0</v>
      </c>
      <c r="AU41" s="18">
        <f t="shared" si="22"/>
        <v>0</v>
      </c>
      <c r="AV41" s="18">
        <f t="shared" si="23"/>
        <v>0</v>
      </c>
      <c r="AW41" s="18">
        <f t="shared" si="24"/>
        <v>0</v>
      </c>
      <c r="AX41" s="18">
        <f t="shared" si="25"/>
        <v>0</v>
      </c>
    </row>
    <row r="42" spans="1:50" x14ac:dyDescent="0.25">
      <c r="A42">
        <f>feecalcs!A36</f>
        <v>0</v>
      </c>
      <c r="B42">
        <f>feecalcs!B36</f>
        <v>0</v>
      </c>
      <c r="C42">
        <f>feecalcs!D36</f>
        <v>0</v>
      </c>
      <c r="D42">
        <f>feecalcs!F36</f>
        <v>0</v>
      </c>
      <c r="E42" t="e">
        <f>feecalcs!G36</f>
        <v>#REF!</v>
      </c>
      <c r="F42">
        <f>client_info!F39</f>
        <v>0</v>
      </c>
      <c r="G42">
        <f>client_info!G39</f>
        <v>0</v>
      </c>
      <c r="H42">
        <f>VLOOKUP(F42,lifeexpectancy!A:C,IF(feesovertime!G42="M",2,3),FALSE)</f>
        <v>80.209999999999994</v>
      </c>
      <c r="J42" s="18">
        <f t="shared" si="5"/>
        <v>0</v>
      </c>
      <c r="K42" s="18">
        <f t="shared" ref="K42:AC42" si="55">IF(J42=0,0,IF($F42-1+K$7&gt;=65,J42*(1+$B$2-$B$3),J42*(1+$B$2)+$B$4))</f>
        <v>0</v>
      </c>
      <c r="L42" s="18">
        <f t="shared" si="55"/>
        <v>0</v>
      </c>
      <c r="M42" s="18">
        <f t="shared" si="55"/>
        <v>0</v>
      </c>
      <c r="N42" s="18">
        <f t="shared" si="55"/>
        <v>0</v>
      </c>
      <c r="O42" s="18">
        <f t="shared" si="55"/>
        <v>0</v>
      </c>
      <c r="P42" s="18">
        <f t="shared" si="55"/>
        <v>0</v>
      </c>
      <c r="Q42" s="18">
        <f t="shared" si="55"/>
        <v>0</v>
      </c>
      <c r="R42" s="18">
        <f t="shared" si="55"/>
        <v>0</v>
      </c>
      <c r="S42" s="18">
        <f t="shared" si="55"/>
        <v>0</v>
      </c>
      <c r="T42" s="18">
        <f t="shared" si="55"/>
        <v>0</v>
      </c>
      <c r="U42" s="18">
        <f t="shared" si="55"/>
        <v>0</v>
      </c>
      <c r="V42" s="18">
        <f t="shared" si="55"/>
        <v>0</v>
      </c>
      <c r="W42" s="18">
        <f t="shared" si="55"/>
        <v>0</v>
      </c>
      <c r="X42" s="18">
        <f t="shared" si="55"/>
        <v>0</v>
      </c>
      <c r="Y42" s="18">
        <f t="shared" si="55"/>
        <v>0</v>
      </c>
      <c r="Z42" s="18">
        <f t="shared" si="55"/>
        <v>0</v>
      </c>
      <c r="AA42" s="18">
        <f t="shared" si="55"/>
        <v>0</v>
      </c>
      <c r="AB42" s="18">
        <f t="shared" si="55"/>
        <v>0</v>
      </c>
      <c r="AC42" s="18">
        <f t="shared" si="55"/>
        <v>0</v>
      </c>
      <c r="AE42" s="18">
        <f t="shared" si="6"/>
        <v>0</v>
      </c>
      <c r="AF42" s="18">
        <f t="shared" si="7"/>
        <v>0</v>
      </c>
      <c r="AG42" s="18">
        <f t="shared" si="8"/>
        <v>0</v>
      </c>
      <c r="AH42" s="18">
        <f t="shared" si="9"/>
        <v>0</v>
      </c>
      <c r="AI42" s="18">
        <f t="shared" si="10"/>
        <v>0</v>
      </c>
      <c r="AJ42" s="18">
        <f t="shared" si="11"/>
        <v>0</v>
      </c>
      <c r="AK42" s="18">
        <f t="shared" si="12"/>
        <v>0</v>
      </c>
      <c r="AL42" s="18">
        <f t="shared" si="13"/>
        <v>0</v>
      </c>
      <c r="AM42" s="18">
        <f t="shared" si="14"/>
        <v>0</v>
      </c>
      <c r="AN42" s="18">
        <f t="shared" si="15"/>
        <v>0</v>
      </c>
      <c r="AO42" s="18">
        <f t="shared" si="16"/>
        <v>0</v>
      </c>
      <c r="AP42" s="18">
        <f t="shared" si="17"/>
        <v>0</v>
      </c>
      <c r="AQ42" s="18">
        <f t="shared" si="18"/>
        <v>0</v>
      </c>
      <c r="AR42" s="18">
        <f t="shared" si="19"/>
        <v>0</v>
      </c>
      <c r="AS42" s="18">
        <f t="shared" si="20"/>
        <v>0</v>
      </c>
      <c r="AT42" s="18">
        <f t="shared" si="21"/>
        <v>0</v>
      </c>
      <c r="AU42" s="18">
        <f t="shared" si="22"/>
        <v>0</v>
      </c>
      <c r="AV42" s="18">
        <f t="shared" si="23"/>
        <v>0</v>
      </c>
      <c r="AW42" s="18">
        <f t="shared" si="24"/>
        <v>0</v>
      </c>
      <c r="AX42" s="18">
        <f t="shared" si="25"/>
        <v>0</v>
      </c>
    </row>
    <row r="43" spans="1:50" x14ac:dyDescent="0.25">
      <c r="A43">
        <f>feecalcs!A37</f>
        <v>0</v>
      </c>
      <c r="B43">
        <f>feecalcs!B37</f>
        <v>0</v>
      </c>
      <c r="C43">
        <f>feecalcs!D37</f>
        <v>0</v>
      </c>
      <c r="D43">
        <f>feecalcs!F37</f>
        <v>0</v>
      </c>
      <c r="E43" t="e">
        <f>feecalcs!G37</f>
        <v>#REF!</v>
      </c>
      <c r="F43">
        <f>client_info!F40</f>
        <v>0</v>
      </c>
      <c r="G43">
        <f>client_info!G40</f>
        <v>0</v>
      </c>
      <c r="H43">
        <f>VLOOKUP(F43,lifeexpectancy!A:C,IF(feesovertime!G43="M",2,3),FALSE)</f>
        <v>80.209999999999994</v>
      </c>
      <c r="J43" s="18">
        <f t="shared" si="5"/>
        <v>0</v>
      </c>
      <c r="K43" s="18">
        <f t="shared" ref="K43:AC43" si="56">IF(J43=0,0,IF($F43-1+K$7&gt;=65,J43*(1+$B$2-$B$3),J43*(1+$B$2)+$B$4))</f>
        <v>0</v>
      </c>
      <c r="L43" s="18">
        <f t="shared" si="56"/>
        <v>0</v>
      </c>
      <c r="M43" s="18">
        <f t="shared" si="56"/>
        <v>0</v>
      </c>
      <c r="N43" s="18">
        <f t="shared" si="56"/>
        <v>0</v>
      </c>
      <c r="O43" s="18">
        <f t="shared" si="56"/>
        <v>0</v>
      </c>
      <c r="P43" s="18">
        <f t="shared" si="56"/>
        <v>0</v>
      </c>
      <c r="Q43" s="18">
        <f t="shared" si="56"/>
        <v>0</v>
      </c>
      <c r="R43" s="18">
        <f t="shared" si="56"/>
        <v>0</v>
      </c>
      <c r="S43" s="18">
        <f t="shared" si="56"/>
        <v>0</v>
      </c>
      <c r="T43" s="18">
        <f t="shared" si="56"/>
        <v>0</v>
      </c>
      <c r="U43" s="18">
        <f t="shared" si="56"/>
        <v>0</v>
      </c>
      <c r="V43" s="18">
        <f t="shared" si="56"/>
        <v>0</v>
      </c>
      <c r="W43" s="18">
        <f t="shared" si="56"/>
        <v>0</v>
      </c>
      <c r="X43" s="18">
        <f t="shared" si="56"/>
        <v>0</v>
      </c>
      <c r="Y43" s="18">
        <f t="shared" si="56"/>
        <v>0</v>
      </c>
      <c r="Z43" s="18">
        <f t="shared" si="56"/>
        <v>0</v>
      </c>
      <c r="AA43" s="18">
        <f t="shared" si="56"/>
        <v>0</v>
      </c>
      <c r="AB43" s="18">
        <f t="shared" si="56"/>
        <v>0</v>
      </c>
      <c r="AC43" s="18">
        <f t="shared" si="56"/>
        <v>0</v>
      </c>
      <c r="AE43" s="18">
        <f t="shared" si="6"/>
        <v>0</v>
      </c>
      <c r="AF43" s="18">
        <f t="shared" si="7"/>
        <v>0</v>
      </c>
      <c r="AG43" s="18">
        <f t="shared" si="8"/>
        <v>0</v>
      </c>
      <c r="AH43" s="18">
        <f t="shared" si="9"/>
        <v>0</v>
      </c>
      <c r="AI43" s="18">
        <f t="shared" si="10"/>
        <v>0</v>
      </c>
      <c r="AJ43" s="18">
        <f t="shared" si="11"/>
        <v>0</v>
      </c>
      <c r="AK43" s="18">
        <f t="shared" si="12"/>
        <v>0</v>
      </c>
      <c r="AL43" s="18">
        <f t="shared" si="13"/>
        <v>0</v>
      </c>
      <c r="AM43" s="18">
        <f t="shared" si="14"/>
        <v>0</v>
      </c>
      <c r="AN43" s="18">
        <f t="shared" si="15"/>
        <v>0</v>
      </c>
      <c r="AO43" s="18">
        <f t="shared" si="16"/>
        <v>0</v>
      </c>
      <c r="AP43" s="18">
        <f t="shared" si="17"/>
        <v>0</v>
      </c>
      <c r="AQ43" s="18">
        <f t="shared" si="18"/>
        <v>0</v>
      </c>
      <c r="AR43" s="18">
        <f t="shared" si="19"/>
        <v>0</v>
      </c>
      <c r="AS43" s="18">
        <f t="shared" si="20"/>
        <v>0</v>
      </c>
      <c r="AT43" s="18">
        <f t="shared" si="21"/>
        <v>0</v>
      </c>
      <c r="AU43" s="18">
        <f t="shared" si="22"/>
        <v>0</v>
      </c>
      <c r="AV43" s="18">
        <f t="shared" si="23"/>
        <v>0</v>
      </c>
      <c r="AW43" s="18">
        <f t="shared" si="24"/>
        <v>0</v>
      </c>
      <c r="AX43" s="18">
        <f t="shared" si="25"/>
        <v>0</v>
      </c>
    </row>
    <row r="44" spans="1:50" x14ac:dyDescent="0.25">
      <c r="A44">
        <f>feecalcs!A38</f>
        <v>0</v>
      </c>
      <c r="B44">
        <f>feecalcs!B38</f>
        <v>0</v>
      </c>
      <c r="C44">
        <f>feecalcs!D38</f>
        <v>0</v>
      </c>
      <c r="D44">
        <f>feecalcs!F38</f>
        <v>0</v>
      </c>
      <c r="E44" t="e">
        <f>feecalcs!G38</f>
        <v>#REF!</v>
      </c>
      <c r="F44">
        <f>client_info!F41</f>
        <v>0</v>
      </c>
      <c r="G44">
        <f>client_info!G41</f>
        <v>0</v>
      </c>
      <c r="H44">
        <f>VLOOKUP(F44,lifeexpectancy!A:C,IF(feesovertime!G44="M",2,3),FALSE)</f>
        <v>80.209999999999994</v>
      </c>
      <c r="J44" s="18">
        <f t="shared" si="5"/>
        <v>0</v>
      </c>
      <c r="K44" s="18">
        <f t="shared" ref="K44:AC44" si="57">IF(J44=0,0,IF($F44-1+K$7&gt;=65,J44*(1+$B$2-$B$3),J44*(1+$B$2)+$B$4))</f>
        <v>0</v>
      </c>
      <c r="L44" s="18">
        <f t="shared" si="57"/>
        <v>0</v>
      </c>
      <c r="M44" s="18">
        <f t="shared" si="57"/>
        <v>0</v>
      </c>
      <c r="N44" s="18">
        <f t="shared" si="57"/>
        <v>0</v>
      </c>
      <c r="O44" s="18">
        <f t="shared" si="57"/>
        <v>0</v>
      </c>
      <c r="P44" s="18">
        <f t="shared" si="57"/>
        <v>0</v>
      </c>
      <c r="Q44" s="18">
        <f t="shared" si="57"/>
        <v>0</v>
      </c>
      <c r="R44" s="18">
        <f t="shared" si="57"/>
        <v>0</v>
      </c>
      <c r="S44" s="18">
        <f t="shared" si="57"/>
        <v>0</v>
      </c>
      <c r="T44" s="18">
        <f t="shared" si="57"/>
        <v>0</v>
      </c>
      <c r="U44" s="18">
        <f t="shared" si="57"/>
        <v>0</v>
      </c>
      <c r="V44" s="18">
        <f t="shared" si="57"/>
        <v>0</v>
      </c>
      <c r="W44" s="18">
        <f t="shared" si="57"/>
        <v>0</v>
      </c>
      <c r="X44" s="18">
        <f t="shared" si="57"/>
        <v>0</v>
      </c>
      <c r="Y44" s="18">
        <f t="shared" si="57"/>
        <v>0</v>
      </c>
      <c r="Z44" s="18">
        <f t="shared" si="57"/>
        <v>0</v>
      </c>
      <c r="AA44" s="18">
        <f t="shared" si="57"/>
        <v>0</v>
      </c>
      <c r="AB44" s="18">
        <f t="shared" si="57"/>
        <v>0</v>
      </c>
      <c r="AC44" s="18">
        <f t="shared" si="57"/>
        <v>0</v>
      </c>
      <c r="AE44" s="18">
        <f t="shared" si="6"/>
        <v>0</v>
      </c>
      <c r="AF44" s="18">
        <f t="shared" si="7"/>
        <v>0</v>
      </c>
      <c r="AG44" s="18">
        <f t="shared" si="8"/>
        <v>0</v>
      </c>
      <c r="AH44" s="18">
        <f t="shared" si="9"/>
        <v>0</v>
      </c>
      <c r="AI44" s="18">
        <f t="shared" si="10"/>
        <v>0</v>
      </c>
      <c r="AJ44" s="18">
        <f t="shared" si="11"/>
        <v>0</v>
      </c>
      <c r="AK44" s="18">
        <f t="shared" si="12"/>
        <v>0</v>
      </c>
      <c r="AL44" s="18">
        <f t="shared" si="13"/>
        <v>0</v>
      </c>
      <c r="AM44" s="18">
        <f t="shared" si="14"/>
        <v>0</v>
      </c>
      <c r="AN44" s="18">
        <f t="shared" si="15"/>
        <v>0</v>
      </c>
      <c r="AO44" s="18">
        <f t="shared" si="16"/>
        <v>0</v>
      </c>
      <c r="AP44" s="18">
        <f t="shared" si="17"/>
        <v>0</v>
      </c>
      <c r="AQ44" s="18">
        <f t="shared" si="18"/>
        <v>0</v>
      </c>
      <c r="AR44" s="18">
        <f t="shared" si="19"/>
        <v>0</v>
      </c>
      <c r="AS44" s="18">
        <f t="shared" si="20"/>
        <v>0</v>
      </c>
      <c r="AT44" s="18">
        <f t="shared" si="21"/>
        <v>0</v>
      </c>
      <c r="AU44" s="18">
        <f t="shared" si="22"/>
        <v>0</v>
      </c>
      <c r="AV44" s="18">
        <f t="shared" si="23"/>
        <v>0</v>
      </c>
      <c r="AW44" s="18">
        <f t="shared" si="24"/>
        <v>0</v>
      </c>
      <c r="AX44" s="18">
        <f t="shared" si="25"/>
        <v>0</v>
      </c>
    </row>
    <row r="45" spans="1:50" x14ac:dyDescent="0.25">
      <c r="A45">
        <f>feecalcs!A39</f>
        <v>0</v>
      </c>
      <c r="B45">
        <f>feecalcs!B39</f>
        <v>0</v>
      </c>
      <c r="C45">
        <f>feecalcs!D39</f>
        <v>0</v>
      </c>
      <c r="D45">
        <f>feecalcs!F39</f>
        <v>0</v>
      </c>
      <c r="E45" t="e">
        <f>feecalcs!G39</f>
        <v>#REF!</v>
      </c>
      <c r="F45">
        <f>client_info!F42</f>
        <v>0</v>
      </c>
      <c r="G45">
        <f>client_info!G42</f>
        <v>0</v>
      </c>
      <c r="H45">
        <f>VLOOKUP(F45,lifeexpectancy!A:C,IF(feesovertime!G45="M",2,3),FALSE)</f>
        <v>80.209999999999994</v>
      </c>
      <c r="J45" s="18">
        <f t="shared" si="5"/>
        <v>0</v>
      </c>
      <c r="K45" s="18">
        <f t="shared" ref="K45:AC45" si="58">IF(J45=0,0,IF($F45-1+K$7&gt;=65,J45*(1+$B$2-$B$3),J45*(1+$B$2)+$B$4))</f>
        <v>0</v>
      </c>
      <c r="L45" s="18">
        <f t="shared" si="58"/>
        <v>0</v>
      </c>
      <c r="M45" s="18">
        <f t="shared" si="58"/>
        <v>0</v>
      </c>
      <c r="N45" s="18">
        <f t="shared" si="58"/>
        <v>0</v>
      </c>
      <c r="O45" s="18">
        <f t="shared" si="58"/>
        <v>0</v>
      </c>
      <c r="P45" s="18">
        <f t="shared" si="58"/>
        <v>0</v>
      </c>
      <c r="Q45" s="18">
        <f t="shared" si="58"/>
        <v>0</v>
      </c>
      <c r="R45" s="18">
        <f t="shared" si="58"/>
        <v>0</v>
      </c>
      <c r="S45" s="18">
        <f t="shared" si="58"/>
        <v>0</v>
      </c>
      <c r="T45" s="18">
        <f t="shared" si="58"/>
        <v>0</v>
      </c>
      <c r="U45" s="18">
        <f t="shared" si="58"/>
        <v>0</v>
      </c>
      <c r="V45" s="18">
        <f t="shared" si="58"/>
        <v>0</v>
      </c>
      <c r="W45" s="18">
        <f t="shared" si="58"/>
        <v>0</v>
      </c>
      <c r="X45" s="18">
        <f t="shared" si="58"/>
        <v>0</v>
      </c>
      <c r="Y45" s="18">
        <f t="shared" si="58"/>
        <v>0</v>
      </c>
      <c r="Z45" s="18">
        <f t="shared" si="58"/>
        <v>0</v>
      </c>
      <c r="AA45" s="18">
        <f t="shared" si="58"/>
        <v>0</v>
      </c>
      <c r="AB45" s="18">
        <f t="shared" si="58"/>
        <v>0</v>
      </c>
      <c r="AC45" s="18">
        <f t="shared" si="58"/>
        <v>0</v>
      </c>
      <c r="AE45" s="18">
        <f t="shared" si="6"/>
        <v>0</v>
      </c>
      <c r="AF45" s="18">
        <f t="shared" si="7"/>
        <v>0</v>
      </c>
      <c r="AG45" s="18">
        <f t="shared" si="8"/>
        <v>0</v>
      </c>
      <c r="AH45" s="18">
        <f t="shared" si="9"/>
        <v>0</v>
      </c>
      <c r="AI45" s="18">
        <f t="shared" si="10"/>
        <v>0</v>
      </c>
      <c r="AJ45" s="18">
        <f t="shared" si="11"/>
        <v>0</v>
      </c>
      <c r="AK45" s="18">
        <f t="shared" si="12"/>
        <v>0</v>
      </c>
      <c r="AL45" s="18">
        <f t="shared" si="13"/>
        <v>0</v>
      </c>
      <c r="AM45" s="18">
        <f t="shared" si="14"/>
        <v>0</v>
      </c>
      <c r="AN45" s="18">
        <f t="shared" si="15"/>
        <v>0</v>
      </c>
      <c r="AO45" s="18">
        <f t="shared" si="16"/>
        <v>0</v>
      </c>
      <c r="AP45" s="18">
        <f t="shared" si="17"/>
        <v>0</v>
      </c>
      <c r="AQ45" s="18">
        <f t="shared" si="18"/>
        <v>0</v>
      </c>
      <c r="AR45" s="18">
        <f t="shared" si="19"/>
        <v>0</v>
      </c>
      <c r="AS45" s="18">
        <f t="shared" si="20"/>
        <v>0</v>
      </c>
      <c r="AT45" s="18">
        <f t="shared" si="21"/>
        <v>0</v>
      </c>
      <c r="AU45" s="18">
        <f t="shared" si="22"/>
        <v>0</v>
      </c>
      <c r="AV45" s="18">
        <f t="shared" si="23"/>
        <v>0</v>
      </c>
      <c r="AW45" s="18">
        <f t="shared" si="24"/>
        <v>0</v>
      </c>
      <c r="AX45" s="18">
        <f t="shared" si="25"/>
        <v>0</v>
      </c>
    </row>
    <row r="46" spans="1:50" x14ac:dyDescent="0.25">
      <c r="A46">
        <f>feecalcs!A40</f>
        <v>0</v>
      </c>
      <c r="B46">
        <f>feecalcs!B40</f>
        <v>0</v>
      </c>
      <c r="C46">
        <f>feecalcs!D40</f>
        <v>0</v>
      </c>
      <c r="D46">
        <f>feecalcs!F40</f>
        <v>0</v>
      </c>
      <c r="E46" t="e">
        <f>feecalcs!G40</f>
        <v>#REF!</v>
      </c>
      <c r="F46">
        <f>client_info!F43</f>
        <v>0</v>
      </c>
      <c r="G46">
        <f>client_info!G43</f>
        <v>0</v>
      </c>
      <c r="H46">
        <f>VLOOKUP(F46,lifeexpectancy!A:C,IF(feesovertime!G46="M",2,3),FALSE)</f>
        <v>80.209999999999994</v>
      </c>
      <c r="J46" s="18">
        <f t="shared" si="5"/>
        <v>0</v>
      </c>
      <c r="K46" s="18">
        <f t="shared" ref="K46:AC46" si="59">IF(J46=0,0,IF($F46-1+K$7&gt;=65,J46*(1+$B$2-$B$3),J46*(1+$B$2)+$B$4))</f>
        <v>0</v>
      </c>
      <c r="L46" s="18">
        <f t="shared" si="59"/>
        <v>0</v>
      </c>
      <c r="M46" s="18">
        <f t="shared" si="59"/>
        <v>0</v>
      </c>
      <c r="N46" s="18">
        <f t="shared" si="59"/>
        <v>0</v>
      </c>
      <c r="O46" s="18">
        <f t="shared" si="59"/>
        <v>0</v>
      </c>
      <c r="P46" s="18">
        <f t="shared" si="59"/>
        <v>0</v>
      </c>
      <c r="Q46" s="18">
        <f t="shared" si="59"/>
        <v>0</v>
      </c>
      <c r="R46" s="18">
        <f t="shared" si="59"/>
        <v>0</v>
      </c>
      <c r="S46" s="18">
        <f t="shared" si="59"/>
        <v>0</v>
      </c>
      <c r="T46" s="18">
        <f t="shared" si="59"/>
        <v>0</v>
      </c>
      <c r="U46" s="18">
        <f t="shared" si="59"/>
        <v>0</v>
      </c>
      <c r="V46" s="18">
        <f t="shared" si="59"/>
        <v>0</v>
      </c>
      <c r="W46" s="18">
        <f t="shared" si="59"/>
        <v>0</v>
      </c>
      <c r="X46" s="18">
        <f t="shared" si="59"/>
        <v>0</v>
      </c>
      <c r="Y46" s="18">
        <f t="shared" si="59"/>
        <v>0</v>
      </c>
      <c r="Z46" s="18">
        <f t="shared" si="59"/>
        <v>0</v>
      </c>
      <c r="AA46" s="18">
        <f t="shared" si="59"/>
        <v>0</v>
      </c>
      <c r="AB46" s="18">
        <f t="shared" si="59"/>
        <v>0</v>
      </c>
      <c r="AC46" s="18">
        <f t="shared" si="59"/>
        <v>0</v>
      </c>
      <c r="AE46" s="18">
        <f t="shared" si="6"/>
        <v>0</v>
      </c>
      <c r="AF46" s="18">
        <f t="shared" si="7"/>
        <v>0</v>
      </c>
      <c r="AG46" s="18">
        <f t="shared" si="8"/>
        <v>0</v>
      </c>
      <c r="AH46" s="18">
        <f t="shared" si="9"/>
        <v>0</v>
      </c>
      <c r="AI46" s="18">
        <f t="shared" si="10"/>
        <v>0</v>
      </c>
      <c r="AJ46" s="18">
        <f t="shared" si="11"/>
        <v>0</v>
      </c>
      <c r="AK46" s="18">
        <f t="shared" si="12"/>
        <v>0</v>
      </c>
      <c r="AL46" s="18">
        <f t="shared" si="13"/>
        <v>0</v>
      </c>
      <c r="AM46" s="18">
        <f t="shared" si="14"/>
        <v>0</v>
      </c>
      <c r="AN46" s="18">
        <f t="shared" si="15"/>
        <v>0</v>
      </c>
      <c r="AO46" s="18">
        <f t="shared" si="16"/>
        <v>0</v>
      </c>
      <c r="AP46" s="18">
        <f t="shared" si="17"/>
        <v>0</v>
      </c>
      <c r="AQ46" s="18">
        <f t="shared" si="18"/>
        <v>0</v>
      </c>
      <c r="AR46" s="18">
        <f t="shared" si="19"/>
        <v>0</v>
      </c>
      <c r="AS46" s="18">
        <f t="shared" si="20"/>
        <v>0</v>
      </c>
      <c r="AT46" s="18">
        <f t="shared" si="21"/>
        <v>0</v>
      </c>
      <c r="AU46" s="18">
        <f t="shared" si="22"/>
        <v>0</v>
      </c>
      <c r="AV46" s="18">
        <f t="shared" si="23"/>
        <v>0</v>
      </c>
      <c r="AW46" s="18">
        <f t="shared" si="24"/>
        <v>0</v>
      </c>
      <c r="AX46" s="18">
        <f t="shared" si="25"/>
        <v>0</v>
      </c>
    </row>
    <row r="47" spans="1:50" x14ac:dyDescent="0.25">
      <c r="A47">
        <f>feecalcs!A41</f>
        <v>0</v>
      </c>
      <c r="B47">
        <f>feecalcs!B41</f>
        <v>0</v>
      </c>
      <c r="C47">
        <f>feecalcs!D41</f>
        <v>0</v>
      </c>
      <c r="D47">
        <f>feecalcs!F41</f>
        <v>0</v>
      </c>
      <c r="E47" t="e">
        <f>feecalcs!G41</f>
        <v>#REF!</v>
      </c>
      <c r="F47">
        <f>client_info!F44</f>
        <v>0</v>
      </c>
      <c r="G47">
        <f>client_info!G44</f>
        <v>0</v>
      </c>
      <c r="H47">
        <f>VLOOKUP(F47,lifeexpectancy!A:C,IF(feesovertime!G47="M",2,3),FALSE)</f>
        <v>80.209999999999994</v>
      </c>
      <c r="J47" s="18">
        <f t="shared" si="5"/>
        <v>0</v>
      </c>
      <c r="K47" s="18">
        <f t="shared" ref="K47:AC47" si="60">IF(J47=0,0,IF($F47-1+K$7&gt;=65,J47*(1+$B$2-$B$3),J47*(1+$B$2)+$B$4))</f>
        <v>0</v>
      </c>
      <c r="L47" s="18">
        <f t="shared" si="60"/>
        <v>0</v>
      </c>
      <c r="M47" s="18">
        <f t="shared" si="60"/>
        <v>0</v>
      </c>
      <c r="N47" s="18">
        <f t="shared" si="60"/>
        <v>0</v>
      </c>
      <c r="O47" s="18">
        <f t="shared" si="60"/>
        <v>0</v>
      </c>
      <c r="P47" s="18">
        <f t="shared" si="60"/>
        <v>0</v>
      </c>
      <c r="Q47" s="18">
        <f t="shared" si="60"/>
        <v>0</v>
      </c>
      <c r="R47" s="18">
        <f t="shared" si="60"/>
        <v>0</v>
      </c>
      <c r="S47" s="18">
        <f t="shared" si="60"/>
        <v>0</v>
      </c>
      <c r="T47" s="18">
        <f t="shared" si="60"/>
        <v>0</v>
      </c>
      <c r="U47" s="18">
        <f t="shared" si="60"/>
        <v>0</v>
      </c>
      <c r="V47" s="18">
        <f t="shared" si="60"/>
        <v>0</v>
      </c>
      <c r="W47" s="18">
        <f t="shared" si="60"/>
        <v>0</v>
      </c>
      <c r="X47" s="18">
        <f t="shared" si="60"/>
        <v>0</v>
      </c>
      <c r="Y47" s="18">
        <f t="shared" si="60"/>
        <v>0</v>
      </c>
      <c r="Z47" s="18">
        <f t="shared" si="60"/>
        <v>0</v>
      </c>
      <c r="AA47" s="18">
        <f t="shared" si="60"/>
        <v>0</v>
      </c>
      <c r="AB47" s="18">
        <f t="shared" si="60"/>
        <v>0</v>
      </c>
      <c r="AC47" s="18">
        <f t="shared" si="60"/>
        <v>0</v>
      </c>
      <c r="AE47" s="18">
        <f t="shared" si="6"/>
        <v>0</v>
      </c>
      <c r="AF47" s="18">
        <f t="shared" si="7"/>
        <v>0</v>
      </c>
      <c r="AG47" s="18">
        <f t="shared" si="8"/>
        <v>0</v>
      </c>
      <c r="AH47" s="18">
        <f t="shared" si="9"/>
        <v>0</v>
      </c>
      <c r="AI47" s="18">
        <f t="shared" si="10"/>
        <v>0</v>
      </c>
      <c r="AJ47" s="18">
        <f t="shared" si="11"/>
        <v>0</v>
      </c>
      <c r="AK47" s="18">
        <f t="shared" si="12"/>
        <v>0</v>
      </c>
      <c r="AL47" s="18">
        <f t="shared" si="13"/>
        <v>0</v>
      </c>
      <c r="AM47" s="18">
        <f t="shared" si="14"/>
        <v>0</v>
      </c>
      <c r="AN47" s="18">
        <f t="shared" si="15"/>
        <v>0</v>
      </c>
      <c r="AO47" s="18">
        <f t="shared" si="16"/>
        <v>0</v>
      </c>
      <c r="AP47" s="18">
        <f t="shared" si="17"/>
        <v>0</v>
      </c>
      <c r="AQ47" s="18">
        <f t="shared" si="18"/>
        <v>0</v>
      </c>
      <c r="AR47" s="18">
        <f t="shared" si="19"/>
        <v>0</v>
      </c>
      <c r="AS47" s="18">
        <f t="shared" si="20"/>
        <v>0</v>
      </c>
      <c r="AT47" s="18">
        <f t="shared" si="21"/>
        <v>0</v>
      </c>
      <c r="AU47" s="18">
        <f t="shared" si="22"/>
        <v>0</v>
      </c>
      <c r="AV47" s="18">
        <f t="shared" si="23"/>
        <v>0</v>
      </c>
      <c r="AW47" s="18">
        <f t="shared" si="24"/>
        <v>0</v>
      </c>
      <c r="AX47" s="18">
        <f t="shared" si="25"/>
        <v>0</v>
      </c>
    </row>
    <row r="48" spans="1:50" x14ac:dyDescent="0.25">
      <c r="A48">
        <f>feecalcs!A42</f>
        <v>0</v>
      </c>
      <c r="B48">
        <f>feecalcs!B42</f>
        <v>0</v>
      </c>
      <c r="C48">
        <f>feecalcs!D42</f>
        <v>0</v>
      </c>
      <c r="D48">
        <f>feecalcs!F42</f>
        <v>0</v>
      </c>
      <c r="E48" t="e">
        <f>feecalcs!G42</f>
        <v>#REF!</v>
      </c>
      <c r="F48">
        <f>client_info!F45</f>
        <v>0</v>
      </c>
      <c r="G48">
        <f>client_info!G45</f>
        <v>0</v>
      </c>
      <c r="H48">
        <f>VLOOKUP(F48,lifeexpectancy!A:C,IF(feesovertime!G48="M",2,3),FALSE)</f>
        <v>80.209999999999994</v>
      </c>
      <c r="J48" s="18">
        <f t="shared" si="5"/>
        <v>0</v>
      </c>
      <c r="K48" s="18">
        <f t="shared" ref="K48:AC48" si="61">IF(J48=0,0,IF($F48-1+K$7&gt;=65,J48*(1+$B$2-$B$3),J48*(1+$B$2)+$B$4))</f>
        <v>0</v>
      </c>
      <c r="L48" s="18">
        <f t="shared" si="61"/>
        <v>0</v>
      </c>
      <c r="M48" s="18">
        <f t="shared" si="61"/>
        <v>0</v>
      </c>
      <c r="N48" s="18">
        <f t="shared" si="61"/>
        <v>0</v>
      </c>
      <c r="O48" s="18">
        <f t="shared" si="61"/>
        <v>0</v>
      </c>
      <c r="P48" s="18">
        <f t="shared" si="61"/>
        <v>0</v>
      </c>
      <c r="Q48" s="18">
        <f t="shared" si="61"/>
        <v>0</v>
      </c>
      <c r="R48" s="18">
        <f t="shared" si="61"/>
        <v>0</v>
      </c>
      <c r="S48" s="18">
        <f t="shared" si="61"/>
        <v>0</v>
      </c>
      <c r="T48" s="18">
        <f t="shared" si="61"/>
        <v>0</v>
      </c>
      <c r="U48" s="18">
        <f t="shared" si="61"/>
        <v>0</v>
      </c>
      <c r="V48" s="18">
        <f t="shared" si="61"/>
        <v>0</v>
      </c>
      <c r="W48" s="18">
        <f t="shared" si="61"/>
        <v>0</v>
      </c>
      <c r="X48" s="18">
        <f t="shared" si="61"/>
        <v>0</v>
      </c>
      <c r="Y48" s="18">
        <f t="shared" si="61"/>
        <v>0</v>
      </c>
      <c r="Z48" s="18">
        <f t="shared" si="61"/>
        <v>0</v>
      </c>
      <c r="AA48" s="18">
        <f t="shared" si="61"/>
        <v>0</v>
      </c>
      <c r="AB48" s="18">
        <f t="shared" si="61"/>
        <v>0</v>
      </c>
      <c r="AC48" s="18">
        <f t="shared" si="61"/>
        <v>0</v>
      </c>
      <c r="AE48" s="18">
        <f t="shared" si="6"/>
        <v>0</v>
      </c>
      <c r="AF48" s="18">
        <f t="shared" si="7"/>
        <v>0</v>
      </c>
      <c r="AG48" s="18">
        <f t="shared" si="8"/>
        <v>0</v>
      </c>
      <c r="AH48" s="18">
        <f t="shared" si="9"/>
        <v>0</v>
      </c>
      <c r="AI48" s="18">
        <f t="shared" si="10"/>
        <v>0</v>
      </c>
      <c r="AJ48" s="18">
        <f t="shared" si="11"/>
        <v>0</v>
      </c>
      <c r="AK48" s="18">
        <f t="shared" si="12"/>
        <v>0</v>
      </c>
      <c r="AL48" s="18">
        <f t="shared" si="13"/>
        <v>0</v>
      </c>
      <c r="AM48" s="18">
        <f t="shared" si="14"/>
        <v>0</v>
      </c>
      <c r="AN48" s="18">
        <f t="shared" si="15"/>
        <v>0</v>
      </c>
      <c r="AO48" s="18">
        <f t="shared" si="16"/>
        <v>0</v>
      </c>
      <c r="AP48" s="18">
        <f t="shared" si="17"/>
        <v>0</v>
      </c>
      <c r="AQ48" s="18">
        <f t="shared" si="18"/>
        <v>0</v>
      </c>
      <c r="AR48" s="18">
        <f t="shared" si="19"/>
        <v>0</v>
      </c>
      <c r="AS48" s="18">
        <f t="shared" si="20"/>
        <v>0</v>
      </c>
      <c r="AT48" s="18">
        <f t="shared" si="21"/>
        <v>0</v>
      </c>
      <c r="AU48" s="18">
        <f t="shared" si="22"/>
        <v>0</v>
      </c>
      <c r="AV48" s="18">
        <f t="shared" si="23"/>
        <v>0</v>
      </c>
      <c r="AW48" s="18">
        <f t="shared" si="24"/>
        <v>0</v>
      </c>
      <c r="AX48" s="18">
        <f t="shared" si="25"/>
        <v>0</v>
      </c>
    </row>
    <row r="49" spans="1:50" x14ac:dyDescent="0.25">
      <c r="A49">
        <f>feecalcs!A43</f>
        <v>0</v>
      </c>
      <c r="B49">
        <f>feecalcs!B43</f>
        <v>0</v>
      </c>
      <c r="C49">
        <f>feecalcs!D43</f>
        <v>0</v>
      </c>
      <c r="D49">
        <f>feecalcs!F43</f>
        <v>0</v>
      </c>
      <c r="E49" t="e">
        <f>feecalcs!G43</f>
        <v>#REF!</v>
      </c>
      <c r="F49">
        <f>client_info!F46</f>
        <v>0</v>
      </c>
      <c r="G49">
        <f>client_info!G46</f>
        <v>0</v>
      </c>
      <c r="H49">
        <f>VLOOKUP(F49,lifeexpectancy!A:C,IF(feesovertime!G49="M",2,3),FALSE)</f>
        <v>80.209999999999994</v>
      </c>
      <c r="J49" s="18">
        <f t="shared" si="5"/>
        <v>0</v>
      </c>
      <c r="K49" s="18">
        <f t="shared" ref="K49:AC49" si="62">IF(J49=0,0,IF($F49-1+K$7&gt;=65,J49*(1+$B$2-$B$3),J49*(1+$B$2)+$B$4))</f>
        <v>0</v>
      </c>
      <c r="L49" s="18">
        <f t="shared" si="62"/>
        <v>0</v>
      </c>
      <c r="M49" s="18">
        <f t="shared" si="62"/>
        <v>0</v>
      </c>
      <c r="N49" s="18">
        <f t="shared" si="62"/>
        <v>0</v>
      </c>
      <c r="O49" s="18">
        <f t="shared" si="62"/>
        <v>0</v>
      </c>
      <c r="P49" s="18">
        <f t="shared" si="62"/>
        <v>0</v>
      </c>
      <c r="Q49" s="18">
        <f t="shared" si="62"/>
        <v>0</v>
      </c>
      <c r="R49" s="18">
        <f t="shared" si="62"/>
        <v>0</v>
      </c>
      <c r="S49" s="18">
        <f t="shared" si="62"/>
        <v>0</v>
      </c>
      <c r="T49" s="18">
        <f t="shared" si="62"/>
        <v>0</v>
      </c>
      <c r="U49" s="18">
        <f t="shared" si="62"/>
        <v>0</v>
      </c>
      <c r="V49" s="18">
        <f t="shared" si="62"/>
        <v>0</v>
      </c>
      <c r="W49" s="18">
        <f t="shared" si="62"/>
        <v>0</v>
      </c>
      <c r="X49" s="18">
        <f t="shared" si="62"/>
        <v>0</v>
      </c>
      <c r="Y49" s="18">
        <f t="shared" si="62"/>
        <v>0</v>
      </c>
      <c r="Z49" s="18">
        <f t="shared" si="62"/>
        <v>0</v>
      </c>
      <c r="AA49" s="18">
        <f t="shared" si="62"/>
        <v>0</v>
      </c>
      <c r="AB49" s="18">
        <f t="shared" si="62"/>
        <v>0</v>
      </c>
      <c r="AC49" s="18">
        <f t="shared" si="62"/>
        <v>0</v>
      </c>
      <c r="AE49" s="18">
        <f t="shared" si="6"/>
        <v>0</v>
      </c>
      <c r="AF49" s="18">
        <f t="shared" si="7"/>
        <v>0</v>
      </c>
      <c r="AG49" s="18">
        <f t="shared" si="8"/>
        <v>0</v>
      </c>
      <c r="AH49" s="18">
        <f t="shared" si="9"/>
        <v>0</v>
      </c>
      <c r="AI49" s="18">
        <f t="shared" si="10"/>
        <v>0</v>
      </c>
      <c r="AJ49" s="18">
        <f t="shared" si="11"/>
        <v>0</v>
      </c>
      <c r="AK49" s="18">
        <f t="shared" si="12"/>
        <v>0</v>
      </c>
      <c r="AL49" s="18">
        <f t="shared" si="13"/>
        <v>0</v>
      </c>
      <c r="AM49" s="18">
        <f t="shared" si="14"/>
        <v>0</v>
      </c>
      <c r="AN49" s="18">
        <f t="shared" si="15"/>
        <v>0</v>
      </c>
      <c r="AO49" s="18">
        <f t="shared" si="16"/>
        <v>0</v>
      </c>
      <c r="AP49" s="18">
        <f t="shared" si="17"/>
        <v>0</v>
      </c>
      <c r="AQ49" s="18">
        <f t="shared" si="18"/>
        <v>0</v>
      </c>
      <c r="AR49" s="18">
        <f t="shared" si="19"/>
        <v>0</v>
      </c>
      <c r="AS49" s="18">
        <f t="shared" si="20"/>
        <v>0</v>
      </c>
      <c r="AT49" s="18">
        <f t="shared" si="21"/>
        <v>0</v>
      </c>
      <c r="AU49" s="18">
        <f t="shared" si="22"/>
        <v>0</v>
      </c>
      <c r="AV49" s="18">
        <f t="shared" si="23"/>
        <v>0</v>
      </c>
      <c r="AW49" s="18">
        <f t="shared" si="24"/>
        <v>0</v>
      </c>
      <c r="AX49" s="18">
        <f t="shared" si="25"/>
        <v>0</v>
      </c>
    </row>
    <row r="50" spans="1:50" x14ac:dyDescent="0.25">
      <c r="A50">
        <f>feecalcs!A44</f>
        <v>0</v>
      </c>
      <c r="B50">
        <f>feecalcs!B44</f>
        <v>0</v>
      </c>
      <c r="C50">
        <f>feecalcs!D44</f>
        <v>0</v>
      </c>
      <c r="D50">
        <f>feecalcs!F44</f>
        <v>0</v>
      </c>
      <c r="E50" t="e">
        <f>feecalcs!G44</f>
        <v>#REF!</v>
      </c>
      <c r="F50">
        <f>client_info!F47</f>
        <v>0</v>
      </c>
      <c r="G50">
        <f>client_info!G47</f>
        <v>0</v>
      </c>
      <c r="H50">
        <f>VLOOKUP(F50,lifeexpectancy!A:C,IF(feesovertime!G50="M",2,3),FALSE)</f>
        <v>80.209999999999994</v>
      </c>
      <c r="J50" s="18">
        <f t="shared" si="5"/>
        <v>0</v>
      </c>
      <c r="K50" s="18">
        <f t="shared" ref="K50:AC50" si="63">IF(J50=0,0,IF($F50-1+K$7&gt;=65,J50*(1+$B$2-$B$3),J50*(1+$B$2)+$B$4))</f>
        <v>0</v>
      </c>
      <c r="L50" s="18">
        <f t="shared" si="63"/>
        <v>0</v>
      </c>
      <c r="M50" s="18">
        <f t="shared" si="63"/>
        <v>0</v>
      </c>
      <c r="N50" s="18">
        <f t="shared" si="63"/>
        <v>0</v>
      </c>
      <c r="O50" s="18">
        <f t="shared" si="63"/>
        <v>0</v>
      </c>
      <c r="P50" s="18">
        <f t="shared" si="63"/>
        <v>0</v>
      </c>
      <c r="Q50" s="18">
        <f t="shared" si="63"/>
        <v>0</v>
      </c>
      <c r="R50" s="18">
        <f t="shared" si="63"/>
        <v>0</v>
      </c>
      <c r="S50" s="18">
        <f t="shared" si="63"/>
        <v>0</v>
      </c>
      <c r="T50" s="18">
        <f t="shared" si="63"/>
        <v>0</v>
      </c>
      <c r="U50" s="18">
        <f t="shared" si="63"/>
        <v>0</v>
      </c>
      <c r="V50" s="18">
        <f t="shared" si="63"/>
        <v>0</v>
      </c>
      <c r="W50" s="18">
        <f t="shared" si="63"/>
        <v>0</v>
      </c>
      <c r="X50" s="18">
        <f t="shared" si="63"/>
        <v>0</v>
      </c>
      <c r="Y50" s="18">
        <f t="shared" si="63"/>
        <v>0</v>
      </c>
      <c r="Z50" s="18">
        <f t="shared" si="63"/>
        <v>0</v>
      </c>
      <c r="AA50" s="18">
        <f t="shared" si="63"/>
        <v>0</v>
      </c>
      <c r="AB50" s="18">
        <f t="shared" si="63"/>
        <v>0</v>
      </c>
      <c r="AC50" s="18">
        <f t="shared" si="63"/>
        <v>0</v>
      </c>
      <c r="AE50" s="18">
        <f t="shared" si="6"/>
        <v>0</v>
      </c>
      <c r="AF50" s="18">
        <f t="shared" si="7"/>
        <v>0</v>
      </c>
      <c r="AG50" s="18">
        <f t="shared" si="8"/>
        <v>0</v>
      </c>
      <c r="AH50" s="18">
        <f t="shared" si="9"/>
        <v>0</v>
      </c>
      <c r="AI50" s="18">
        <f t="shared" si="10"/>
        <v>0</v>
      </c>
      <c r="AJ50" s="18">
        <f t="shared" si="11"/>
        <v>0</v>
      </c>
      <c r="AK50" s="18">
        <f t="shared" si="12"/>
        <v>0</v>
      </c>
      <c r="AL50" s="18">
        <f t="shared" si="13"/>
        <v>0</v>
      </c>
      <c r="AM50" s="18">
        <f t="shared" si="14"/>
        <v>0</v>
      </c>
      <c r="AN50" s="18">
        <f t="shared" si="15"/>
        <v>0</v>
      </c>
      <c r="AO50" s="18">
        <f t="shared" si="16"/>
        <v>0</v>
      </c>
      <c r="AP50" s="18">
        <f t="shared" si="17"/>
        <v>0</v>
      </c>
      <c r="AQ50" s="18">
        <f t="shared" si="18"/>
        <v>0</v>
      </c>
      <c r="AR50" s="18">
        <f t="shared" si="19"/>
        <v>0</v>
      </c>
      <c r="AS50" s="18">
        <f t="shared" si="20"/>
        <v>0</v>
      </c>
      <c r="AT50" s="18">
        <f t="shared" si="21"/>
        <v>0</v>
      </c>
      <c r="AU50" s="18">
        <f t="shared" si="22"/>
        <v>0</v>
      </c>
      <c r="AV50" s="18">
        <f t="shared" si="23"/>
        <v>0</v>
      </c>
      <c r="AW50" s="18">
        <f t="shared" si="24"/>
        <v>0</v>
      </c>
      <c r="AX50" s="18">
        <f t="shared" si="25"/>
        <v>0</v>
      </c>
    </row>
    <row r="51" spans="1:50" x14ac:dyDescent="0.25">
      <c r="A51">
        <f>feecalcs!A45</f>
        <v>0</v>
      </c>
      <c r="B51">
        <f>feecalcs!B45</f>
        <v>0</v>
      </c>
      <c r="C51">
        <f>feecalcs!D45</f>
        <v>0</v>
      </c>
      <c r="D51">
        <f>feecalcs!F45</f>
        <v>0</v>
      </c>
      <c r="E51" t="e">
        <f>feecalcs!G45</f>
        <v>#REF!</v>
      </c>
      <c r="F51">
        <f>client_info!F48</f>
        <v>0</v>
      </c>
      <c r="G51">
        <f>client_info!G48</f>
        <v>0</v>
      </c>
      <c r="H51">
        <f>VLOOKUP(F51,lifeexpectancy!A:C,IF(feesovertime!G51="M",2,3),FALSE)</f>
        <v>80.209999999999994</v>
      </c>
      <c r="J51" s="18">
        <f t="shared" si="5"/>
        <v>0</v>
      </c>
      <c r="K51" s="18">
        <f t="shared" ref="K51:AC51" si="64">IF(J51=0,0,IF($F51-1+K$7&gt;=65,J51*(1+$B$2-$B$3),J51*(1+$B$2)+$B$4))</f>
        <v>0</v>
      </c>
      <c r="L51" s="18">
        <f t="shared" si="64"/>
        <v>0</v>
      </c>
      <c r="M51" s="18">
        <f t="shared" si="64"/>
        <v>0</v>
      </c>
      <c r="N51" s="18">
        <f t="shared" si="64"/>
        <v>0</v>
      </c>
      <c r="O51" s="18">
        <f t="shared" si="64"/>
        <v>0</v>
      </c>
      <c r="P51" s="18">
        <f t="shared" si="64"/>
        <v>0</v>
      </c>
      <c r="Q51" s="18">
        <f t="shared" si="64"/>
        <v>0</v>
      </c>
      <c r="R51" s="18">
        <f t="shared" si="64"/>
        <v>0</v>
      </c>
      <c r="S51" s="18">
        <f t="shared" si="64"/>
        <v>0</v>
      </c>
      <c r="T51" s="18">
        <f t="shared" si="64"/>
        <v>0</v>
      </c>
      <c r="U51" s="18">
        <f t="shared" si="64"/>
        <v>0</v>
      </c>
      <c r="V51" s="18">
        <f t="shared" si="64"/>
        <v>0</v>
      </c>
      <c r="W51" s="18">
        <f t="shared" si="64"/>
        <v>0</v>
      </c>
      <c r="X51" s="18">
        <f t="shared" si="64"/>
        <v>0</v>
      </c>
      <c r="Y51" s="18">
        <f t="shared" si="64"/>
        <v>0</v>
      </c>
      <c r="Z51" s="18">
        <f t="shared" si="64"/>
        <v>0</v>
      </c>
      <c r="AA51" s="18">
        <f t="shared" si="64"/>
        <v>0</v>
      </c>
      <c r="AB51" s="18">
        <f t="shared" si="64"/>
        <v>0</v>
      </c>
      <c r="AC51" s="18">
        <f t="shared" si="64"/>
        <v>0</v>
      </c>
      <c r="AE51" s="18">
        <f t="shared" si="6"/>
        <v>0</v>
      </c>
      <c r="AF51" s="18">
        <f t="shared" si="7"/>
        <v>0</v>
      </c>
      <c r="AG51" s="18">
        <f t="shared" si="8"/>
        <v>0</v>
      </c>
      <c r="AH51" s="18">
        <f t="shared" si="9"/>
        <v>0</v>
      </c>
      <c r="AI51" s="18">
        <f t="shared" si="10"/>
        <v>0</v>
      </c>
      <c r="AJ51" s="18">
        <f t="shared" si="11"/>
        <v>0</v>
      </c>
      <c r="AK51" s="18">
        <f t="shared" si="12"/>
        <v>0</v>
      </c>
      <c r="AL51" s="18">
        <f t="shared" si="13"/>
        <v>0</v>
      </c>
      <c r="AM51" s="18">
        <f t="shared" si="14"/>
        <v>0</v>
      </c>
      <c r="AN51" s="18">
        <f t="shared" si="15"/>
        <v>0</v>
      </c>
      <c r="AO51" s="18">
        <f t="shared" si="16"/>
        <v>0</v>
      </c>
      <c r="AP51" s="18">
        <f t="shared" si="17"/>
        <v>0</v>
      </c>
      <c r="AQ51" s="18">
        <f t="shared" si="18"/>
        <v>0</v>
      </c>
      <c r="AR51" s="18">
        <f t="shared" si="19"/>
        <v>0</v>
      </c>
      <c r="AS51" s="18">
        <f t="shared" si="20"/>
        <v>0</v>
      </c>
      <c r="AT51" s="18">
        <f t="shared" si="21"/>
        <v>0</v>
      </c>
      <c r="AU51" s="18">
        <f t="shared" si="22"/>
        <v>0</v>
      </c>
      <c r="AV51" s="18">
        <f t="shared" si="23"/>
        <v>0</v>
      </c>
      <c r="AW51" s="18">
        <f t="shared" si="24"/>
        <v>0</v>
      </c>
      <c r="AX51" s="18">
        <f t="shared" si="25"/>
        <v>0</v>
      </c>
    </row>
    <row r="52" spans="1:50" x14ac:dyDescent="0.25">
      <c r="A52">
        <f>feecalcs!A46</f>
        <v>0</v>
      </c>
      <c r="B52">
        <f>feecalcs!B46</f>
        <v>0</v>
      </c>
      <c r="C52">
        <f>feecalcs!D46</f>
        <v>0</v>
      </c>
      <c r="D52">
        <f>feecalcs!F46</f>
        <v>0</v>
      </c>
      <c r="E52" t="e">
        <f>feecalcs!G46</f>
        <v>#REF!</v>
      </c>
      <c r="F52">
        <f>client_info!F49</f>
        <v>0</v>
      </c>
      <c r="G52">
        <f>client_info!G49</f>
        <v>0</v>
      </c>
      <c r="H52">
        <f>VLOOKUP(F52,lifeexpectancy!A:C,IF(feesovertime!G52="M",2,3),FALSE)</f>
        <v>80.209999999999994</v>
      </c>
      <c r="J52" s="18">
        <f t="shared" si="5"/>
        <v>0</v>
      </c>
      <c r="K52" s="18">
        <f t="shared" ref="K52:AC52" si="65">IF(J52=0,0,IF($F52-1+K$7&gt;=65,J52*(1+$B$2-$B$3),J52*(1+$B$2)+$B$4))</f>
        <v>0</v>
      </c>
      <c r="L52" s="18">
        <f t="shared" si="65"/>
        <v>0</v>
      </c>
      <c r="M52" s="18">
        <f t="shared" si="65"/>
        <v>0</v>
      </c>
      <c r="N52" s="18">
        <f t="shared" si="65"/>
        <v>0</v>
      </c>
      <c r="O52" s="18">
        <f t="shared" si="65"/>
        <v>0</v>
      </c>
      <c r="P52" s="18">
        <f t="shared" si="65"/>
        <v>0</v>
      </c>
      <c r="Q52" s="18">
        <f t="shared" si="65"/>
        <v>0</v>
      </c>
      <c r="R52" s="18">
        <f t="shared" si="65"/>
        <v>0</v>
      </c>
      <c r="S52" s="18">
        <f t="shared" si="65"/>
        <v>0</v>
      </c>
      <c r="T52" s="18">
        <f t="shared" si="65"/>
        <v>0</v>
      </c>
      <c r="U52" s="18">
        <f t="shared" si="65"/>
        <v>0</v>
      </c>
      <c r="V52" s="18">
        <f t="shared" si="65"/>
        <v>0</v>
      </c>
      <c r="W52" s="18">
        <f t="shared" si="65"/>
        <v>0</v>
      </c>
      <c r="X52" s="18">
        <f t="shared" si="65"/>
        <v>0</v>
      </c>
      <c r="Y52" s="18">
        <f t="shared" si="65"/>
        <v>0</v>
      </c>
      <c r="Z52" s="18">
        <f t="shared" si="65"/>
        <v>0</v>
      </c>
      <c r="AA52" s="18">
        <f t="shared" si="65"/>
        <v>0</v>
      </c>
      <c r="AB52" s="18">
        <f t="shared" si="65"/>
        <v>0</v>
      </c>
      <c r="AC52" s="18">
        <f t="shared" si="65"/>
        <v>0</v>
      </c>
      <c r="AE52" s="18">
        <f t="shared" si="6"/>
        <v>0</v>
      </c>
      <c r="AF52" s="18">
        <f t="shared" si="7"/>
        <v>0</v>
      </c>
      <c r="AG52" s="18">
        <f t="shared" si="8"/>
        <v>0</v>
      </c>
      <c r="AH52" s="18">
        <f t="shared" si="9"/>
        <v>0</v>
      </c>
      <c r="AI52" s="18">
        <f t="shared" si="10"/>
        <v>0</v>
      </c>
      <c r="AJ52" s="18">
        <f t="shared" si="11"/>
        <v>0</v>
      </c>
      <c r="AK52" s="18">
        <f t="shared" si="12"/>
        <v>0</v>
      </c>
      <c r="AL52" s="18">
        <f t="shared" si="13"/>
        <v>0</v>
      </c>
      <c r="AM52" s="18">
        <f t="shared" si="14"/>
        <v>0</v>
      </c>
      <c r="AN52" s="18">
        <f t="shared" si="15"/>
        <v>0</v>
      </c>
      <c r="AO52" s="18">
        <f t="shared" si="16"/>
        <v>0</v>
      </c>
      <c r="AP52" s="18">
        <f t="shared" si="17"/>
        <v>0</v>
      </c>
      <c r="AQ52" s="18">
        <f t="shared" si="18"/>
        <v>0</v>
      </c>
      <c r="AR52" s="18">
        <f t="shared" si="19"/>
        <v>0</v>
      </c>
      <c r="AS52" s="18">
        <f t="shared" si="20"/>
        <v>0</v>
      </c>
      <c r="AT52" s="18">
        <f t="shared" si="21"/>
        <v>0</v>
      </c>
      <c r="AU52" s="18">
        <f t="shared" si="22"/>
        <v>0</v>
      </c>
      <c r="AV52" s="18">
        <f t="shared" si="23"/>
        <v>0</v>
      </c>
      <c r="AW52" s="18">
        <f t="shared" si="24"/>
        <v>0</v>
      </c>
      <c r="AX52" s="18">
        <f t="shared" si="25"/>
        <v>0</v>
      </c>
    </row>
    <row r="53" spans="1:50" x14ac:dyDescent="0.25">
      <c r="A53">
        <f>feecalcs!A47</f>
        <v>0</v>
      </c>
      <c r="B53">
        <f>feecalcs!B47</f>
        <v>0</v>
      </c>
      <c r="C53">
        <f>feecalcs!D47</f>
        <v>0</v>
      </c>
      <c r="D53">
        <f>feecalcs!F47</f>
        <v>0</v>
      </c>
      <c r="E53" t="e">
        <f>feecalcs!G47</f>
        <v>#REF!</v>
      </c>
      <c r="F53">
        <f>client_info!F50</f>
        <v>0</v>
      </c>
      <c r="G53">
        <f>client_info!G50</f>
        <v>0</v>
      </c>
      <c r="H53">
        <f>VLOOKUP(F53,lifeexpectancy!A:C,IF(feesovertime!G53="M",2,3),FALSE)</f>
        <v>80.209999999999994</v>
      </c>
      <c r="J53" s="18">
        <f t="shared" si="5"/>
        <v>0</v>
      </c>
      <c r="K53" s="18">
        <f t="shared" ref="K53:AC53" si="66">IF(J53=0,0,IF($F53-1+K$7&gt;=65,J53*(1+$B$2-$B$3),J53*(1+$B$2)+$B$4))</f>
        <v>0</v>
      </c>
      <c r="L53" s="18">
        <f t="shared" si="66"/>
        <v>0</v>
      </c>
      <c r="M53" s="18">
        <f t="shared" si="66"/>
        <v>0</v>
      </c>
      <c r="N53" s="18">
        <f t="shared" si="66"/>
        <v>0</v>
      </c>
      <c r="O53" s="18">
        <f t="shared" si="66"/>
        <v>0</v>
      </c>
      <c r="P53" s="18">
        <f t="shared" si="66"/>
        <v>0</v>
      </c>
      <c r="Q53" s="18">
        <f t="shared" si="66"/>
        <v>0</v>
      </c>
      <c r="R53" s="18">
        <f t="shared" si="66"/>
        <v>0</v>
      </c>
      <c r="S53" s="18">
        <f t="shared" si="66"/>
        <v>0</v>
      </c>
      <c r="T53" s="18">
        <f t="shared" si="66"/>
        <v>0</v>
      </c>
      <c r="U53" s="18">
        <f t="shared" si="66"/>
        <v>0</v>
      </c>
      <c r="V53" s="18">
        <f t="shared" si="66"/>
        <v>0</v>
      </c>
      <c r="W53" s="18">
        <f t="shared" si="66"/>
        <v>0</v>
      </c>
      <c r="X53" s="18">
        <f t="shared" si="66"/>
        <v>0</v>
      </c>
      <c r="Y53" s="18">
        <f t="shared" si="66"/>
        <v>0</v>
      </c>
      <c r="Z53" s="18">
        <f t="shared" si="66"/>
        <v>0</v>
      </c>
      <c r="AA53" s="18">
        <f t="shared" si="66"/>
        <v>0</v>
      </c>
      <c r="AB53" s="18">
        <f t="shared" si="66"/>
        <v>0</v>
      </c>
      <c r="AC53" s="18">
        <f t="shared" si="66"/>
        <v>0</v>
      </c>
      <c r="AE53" s="18">
        <f t="shared" si="6"/>
        <v>0</v>
      </c>
      <c r="AF53" s="18">
        <f t="shared" si="7"/>
        <v>0</v>
      </c>
      <c r="AG53" s="18">
        <f t="shared" si="8"/>
        <v>0</v>
      </c>
      <c r="AH53" s="18">
        <f t="shared" si="9"/>
        <v>0</v>
      </c>
      <c r="AI53" s="18">
        <f t="shared" si="10"/>
        <v>0</v>
      </c>
      <c r="AJ53" s="18">
        <f t="shared" si="11"/>
        <v>0</v>
      </c>
      <c r="AK53" s="18">
        <f t="shared" si="12"/>
        <v>0</v>
      </c>
      <c r="AL53" s="18">
        <f t="shared" si="13"/>
        <v>0</v>
      </c>
      <c r="AM53" s="18">
        <f t="shared" si="14"/>
        <v>0</v>
      </c>
      <c r="AN53" s="18">
        <f t="shared" si="15"/>
        <v>0</v>
      </c>
      <c r="AO53" s="18">
        <f t="shared" si="16"/>
        <v>0</v>
      </c>
      <c r="AP53" s="18">
        <f t="shared" si="17"/>
        <v>0</v>
      </c>
      <c r="AQ53" s="18">
        <f t="shared" si="18"/>
        <v>0</v>
      </c>
      <c r="AR53" s="18">
        <f t="shared" si="19"/>
        <v>0</v>
      </c>
      <c r="AS53" s="18">
        <f t="shared" si="20"/>
        <v>0</v>
      </c>
      <c r="AT53" s="18">
        <f t="shared" si="21"/>
        <v>0</v>
      </c>
      <c r="AU53" s="18">
        <f t="shared" si="22"/>
        <v>0</v>
      </c>
      <c r="AV53" s="18">
        <f t="shared" si="23"/>
        <v>0</v>
      </c>
      <c r="AW53" s="18">
        <f t="shared" si="24"/>
        <v>0</v>
      </c>
      <c r="AX53" s="18">
        <f t="shared" si="25"/>
        <v>0</v>
      </c>
    </row>
    <row r="54" spans="1:50" x14ac:dyDescent="0.25">
      <c r="A54">
        <f>feecalcs!A48</f>
        <v>0</v>
      </c>
      <c r="B54">
        <f>feecalcs!B48</f>
        <v>0</v>
      </c>
      <c r="C54">
        <f>feecalcs!D48</f>
        <v>0</v>
      </c>
      <c r="D54">
        <f>feecalcs!F48</f>
        <v>0</v>
      </c>
      <c r="E54" t="e">
        <f>feecalcs!G48</f>
        <v>#REF!</v>
      </c>
      <c r="F54">
        <f>client_info!F51</f>
        <v>0</v>
      </c>
      <c r="G54">
        <f>client_info!G51</f>
        <v>0</v>
      </c>
      <c r="H54">
        <f>VLOOKUP(F54,lifeexpectancy!A:C,IF(feesovertime!G54="M",2,3),FALSE)</f>
        <v>80.209999999999994</v>
      </c>
      <c r="J54" s="18">
        <f t="shared" si="5"/>
        <v>0</v>
      </c>
      <c r="K54" s="18">
        <f t="shared" ref="K54:AC54" si="67">IF(J54=0,0,IF($F54-1+K$7&gt;=65,J54*(1+$B$2-$B$3),J54*(1+$B$2)+$B$4))</f>
        <v>0</v>
      </c>
      <c r="L54" s="18">
        <f t="shared" si="67"/>
        <v>0</v>
      </c>
      <c r="M54" s="18">
        <f t="shared" si="67"/>
        <v>0</v>
      </c>
      <c r="N54" s="18">
        <f t="shared" si="67"/>
        <v>0</v>
      </c>
      <c r="O54" s="18">
        <f t="shared" si="67"/>
        <v>0</v>
      </c>
      <c r="P54" s="18">
        <f t="shared" si="67"/>
        <v>0</v>
      </c>
      <c r="Q54" s="18">
        <f t="shared" si="67"/>
        <v>0</v>
      </c>
      <c r="R54" s="18">
        <f t="shared" si="67"/>
        <v>0</v>
      </c>
      <c r="S54" s="18">
        <f t="shared" si="67"/>
        <v>0</v>
      </c>
      <c r="T54" s="18">
        <f t="shared" si="67"/>
        <v>0</v>
      </c>
      <c r="U54" s="18">
        <f t="shared" si="67"/>
        <v>0</v>
      </c>
      <c r="V54" s="18">
        <f t="shared" si="67"/>
        <v>0</v>
      </c>
      <c r="W54" s="18">
        <f t="shared" si="67"/>
        <v>0</v>
      </c>
      <c r="X54" s="18">
        <f t="shared" si="67"/>
        <v>0</v>
      </c>
      <c r="Y54" s="18">
        <f t="shared" si="67"/>
        <v>0</v>
      </c>
      <c r="Z54" s="18">
        <f t="shared" si="67"/>
        <v>0</v>
      </c>
      <c r="AA54" s="18">
        <f t="shared" si="67"/>
        <v>0</v>
      </c>
      <c r="AB54" s="18">
        <f t="shared" si="67"/>
        <v>0</v>
      </c>
      <c r="AC54" s="18">
        <f t="shared" si="67"/>
        <v>0</v>
      </c>
      <c r="AE54" s="18">
        <f t="shared" si="6"/>
        <v>0</v>
      </c>
      <c r="AF54" s="18">
        <f t="shared" si="7"/>
        <v>0</v>
      </c>
      <c r="AG54" s="18">
        <f t="shared" si="8"/>
        <v>0</v>
      </c>
      <c r="AH54" s="18">
        <f t="shared" si="9"/>
        <v>0</v>
      </c>
      <c r="AI54" s="18">
        <f t="shared" si="10"/>
        <v>0</v>
      </c>
      <c r="AJ54" s="18">
        <f t="shared" si="11"/>
        <v>0</v>
      </c>
      <c r="AK54" s="18">
        <f t="shared" si="12"/>
        <v>0</v>
      </c>
      <c r="AL54" s="18">
        <f t="shared" si="13"/>
        <v>0</v>
      </c>
      <c r="AM54" s="18">
        <f t="shared" si="14"/>
        <v>0</v>
      </c>
      <c r="AN54" s="18">
        <f t="shared" si="15"/>
        <v>0</v>
      </c>
      <c r="AO54" s="18">
        <f t="shared" si="16"/>
        <v>0</v>
      </c>
      <c r="AP54" s="18">
        <f t="shared" si="17"/>
        <v>0</v>
      </c>
      <c r="AQ54" s="18">
        <f t="shared" si="18"/>
        <v>0</v>
      </c>
      <c r="AR54" s="18">
        <f t="shared" si="19"/>
        <v>0</v>
      </c>
      <c r="AS54" s="18">
        <f t="shared" si="20"/>
        <v>0</v>
      </c>
      <c r="AT54" s="18">
        <f t="shared" si="21"/>
        <v>0</v>
      </c>
      <c r="AU54" s="18">
        <f t="shared" si="22"/>
        <v>0</v>
      </c>
      <c r="AV54" s="18">
        <f t="shared" si="23"/>
        <v>0</v>
      </c>
      <c r="AW54" s="18">
        <f t="shared" si="24"/>
        <v>0</v>
      </c>
      <c r="AX54" s="18">
        <f t="shared" si="25"/>
        <v>0</v>
      </c>
    </row>
    <row r="55" spans="1:50" x14ac:dyDescent="0.25">
      <c r="A55">
        <f>feecalcs!A49</f>
        <v>0</v>
      </c>
      <c r="B55">
        <f>feecalcs!B49</f>
        <v>0</v>
      </c>
      <c r="C55">
        <f>feecalcs!D49</f>
        <v>0</v>
      </c>
      <c r="D55">
        <f>feecalcs!F49</f>
        <v>0</v>
      </c>
      <c r="E55" t="e">
        <f>feecalcs!G49</f>
        <v>#REF!</v>
      </c>
      <c r="F55">
        <f>client_info!F52</f>
        <v>0</v>
      </c>
      <c r="G55">
        <f>client_info!G52</f>
        <v>0</v>
      </c>
      <c r="H55">
        <f>VLOOKUP(F55,lifeexpectancy!A:C,IF(feesovertime!G55="M",2,3),FALSE)</f>
        <v>80.209999999999994</v>
      </c>
      <c r="J55" s="18">
        <f t="shared" si="5"/>
        <v>0</v>
      </c>
      <c r="K55" s="18">
        <f t="shared" ref="K55:AC55" si="68">IF(J55=0,0,IF($F55-1+K$7&gt;=65,J55*(1+$B$2-$B$3),J55*(1+$B$2)+$B$4))</f>
        <v>0</v>
      </c>
      <c r="L55" s="18">
        <f t="shared" si="68"/>
        <v>0</v>
      </c>
      <c r="M55" s="18">
        <f t="shared" si="68"/>
        <v>0</v>
      </c>
      <c r="N55" s="18">
        <f t="shared" si="68"/>
        <v>0</v>
      </c>
      <c r="O55" s="18">
        <f t="shared" si="68"/>
        <v>0</v>
      </c>
      <c r="P55" s="18">
        <f t="shared" si="68"/>
        <v>0</v>
      </c>
      <c r="Q55" s="18">
        <f t="shared" si="68"/>
        <v>0</v>
      </c>
      <c r="R55" s="18">
        <f t="shared" si="68"/>
        <v>0</v>
      </c>
      <c r="S55" s="18">
        <f t="shared" si="68"/>
        <v>0</v>
      </c>
      <c r="T55" s="18">
        <f t="shared" si="68"/>
        <v>0</v>
      </c>
      <c r="U55" s="18">
        <f t="shared" si="68"/>
        <v>0</v>
      </c>
      <c r="V55" s="18">
        <f t="shared" si="68"/>
        <v>0</v>
      </c>
      <c r="W55" s="18">
        <f t="shared" si="68"/>
        <v>0</v>
      </c>
      <c r="X55" s="18">
        <f t="shared" si="68"/>
        <v>0</v>
      </c>
      <c r="Y55" s="18">
        <f t="shared" si="68"/>
        <v>0</v>
      </c>
      <c r="Z55" s="18">
        <f t="shared" si="68"/>
        <v>0</v>
      </c>
      <c r="AA55" s="18">
        <f t="shared" si="68"/>
        <v>0</v>
      </c>
      <c r="AB55" s="18">
        <f t="shared" si="68"/>
        <v>0</v>
      </c>
      <c r="AC55" s="18">
        <f t="shared" si="68"/>
        <v>0</v>
      </c>
      <c r="AE55" s="18">
        <f t="shared" si="6"/>
        <v>0</v>
      </c>
      <c r="AF55" s="18">
        <f t="shared" si="7"/>
        <v>0</v>
      </c>
      <c r="AG55" s="18">
        <f t="shared" si="8"/>
        <v>0</v>
      </c>
      <c r="AH55" s="18">
        <f t="shared" si="9"/>
        <v>0</v>
      </c>
      <c r="AI55" s="18">
        <f t="shared" si="10"/>
        <v>0</v>
      </c>
      <c r="AJ55" s="18">
        <f t="shared" si="11"/>
        <v>0</v>
      </c>
      <c r="AK55" s="18">
        <f t="shared" si="12"/>
        <v>0</v>
      </c>
      <c r="AL55" s="18">
        <f t="shared" si="13"/>
        <v>0</v>
      </c>
      <c r="AM55" s="18">
        <f t="shared" si="14"/>
        <v>0</v>
      </c>
      <c r="AN55" s="18">
        <f t="shared" si="15"/>
        <v>0</v>
      </c>
      <c r="AO55" s="18">
        <f t="shared" si="16"/>
        <v>0</v>
      </c>
      <c r="AP55" s="18">
        <f t="shared" si="17"/>
        <v>0</v>
      </c>
      <c r="AQ55" s="18">
        <f t="shared" si="18"/>
        <v>0</v>
      </c>
      <c r="AR55" s="18">
        <f t="shared" si="19"/>
        <v>0</v>
      </c>
      <c r="AS55" s="18">
        <f t="shared" si="20"/>
        <v>0</v>
      </c>
      <c r="AT55" s="18">
        <f t="shared" si="21"/>
        <v>0</v>
      </c>
      <c r="AU55" s="18">
        <f t="shared" si="22"/>
        <v>0</v>
      </c>
      <c r="AV55" s="18">
        <f t="shared" si="23"/>
        <v>0</v>
      </c>
      <c r="AW55" s="18">
        <f t="shared" si="24"/>
        <v>0</v>
      </c>
      <c r="AX55" s="18">
        <f t="shared" si="25"/>
        <v>0</v>
      </c>
    </row>
    <row r="56" spans="1:50" x14ac:dyDescent="0.25">
      <c r="A56">
        <f>feecalcs!A50</f>
        <v>0</v>
      </c>
      <c r="B56">
        <f>feecalcs!B50</f>
        <v>0</v>
      </c>
      <c r="C56">
        <f>feecalcs!D50</f>
        <v>0</v>
      </c>
      <c r="D56">
        <f>feecalcs!F50</f>
        <v>0</v>
      </c>
      <c r="E56" t="e">
        <f>feecalcs!G50</f>
        <v>#REF!</v>
      </c>
      <c r="F56">
        <f>client_info!F53</f>
        <v>0</v>
      </c>
      <c r="G56">
        <f>client_info!G53</f>
        <v>0</v>
      </c>
      <c r="H56">
        <f>VLOOKUP(F56,lifeexpectancy!A:C,IF(feesovertime!G56="M",2,3),FALSE)</f>
        <v>80.209999999999994</v>
      </c>
      <c r="J56" s="18">
        <f t="shared" si="5"/>
        <v>0</v>
      </c>
      <c r="K56" s="18">
        <f t="shared" ref="K56:AC56" si="69">IF(J56=0,0,IF($F56-1+K$7&gt;=65,J56*(1+$B$2-$B$3),J56*(1+$B$2)+$B$4))</f>
        <v>0</v>
      </c>
      <c r="L56" s="18">
        <f t="shared" si="69"/>
        <v>0</v>
      </c>
      <c r="M56" s="18">
        <f t="shared" si="69"/>
        <v>0</v>
      </c>
      <c r="N56" s="18">
        <f t="shared" si="69"/>
        <v>0</v>
      </c>
      <c r="O56" s="18">
        <f t="shared" si="69"/>
        <v>0</v>
      </c>
      <c r="P56" s="18">
        <f t="shared" si="69"/>
        <v>0</v>
      </c>
      <c r="Q56" s="18">
        <f t="shared" si="69"/>
        <v>0</v>
      </c>
      <c r="R56" s="18">
        <f t="shared" si="69"/>
        <v>0</v>
      </c>
      <c r="S56" s="18">
        <f t="shared" si="69"/>
        <v>0</v>
      </c>
      <c r="T56" s="18">
        <f t="shared" si="69"/>
        <v>0</v>
      </c>
      <c r="U56" s="18">
        <f t="shared" si="69"/>
        <v>0</v>
      </c>
      <c r="V56" s="18">
        <f t="shared" si="69"/>
        <v>0</v>
      </c>
      <c r="W56" s="18">
        <f t="shared" si="69"/>
        <v>0</v>
      </c>
      <c r="X56" s="18">
        <f t="shared" si="69"/>
        <v>0</v>
      </c>
      <c r="Y56" s="18">
        <f t="shared" si="69"/>
        <v>0</v>
      </c>
      <c r="Z56" s="18">
        <f t="shared" si="69"/>
        <v>0</v>
      </c>
      <c r="AA56" s="18">
        <f t="shared" si="69"/>
        <v>0</v>
      </c>
      <c r="AB56" s="18">
        <f t="shared" si="69"/>
        <v>0</v>
      </c>
      <c r="AC56" s="18">
        <f t="shared" si="69"/>
        <v>0</v>
      </c>
      <c r="AE56" s="18">
        <f t="shared" si="6"/>
        <v>0</v>
      </c>
      <c r="AF56" s="18">
        <f t="shared" si="7"/>
        <v>0</v>
      </c>
      <c r="AG56" s="18">
        <f t="shared" si="8"/>
        <v>0</v>
      </c>
      <c r="AH56" s="18">
        <f t="shared" si="9"/>
        <v>0</v>
      </c>
      <c r="AI56" s="18">
        <f t="shared" si="10"/>
        <v>0</v>
      </c>
      <c r="AJ56" s="18">
        <f t="shared" si="11"/>
        <v>0</v>
      </c>
      <c r="AK56" s="18">
        <f t="shared" si="12"/>
        <v>0</v>
      </c>
      <c r="AL56" s="18">
        <f t="shared" si="13"/>
        <v>0</v>
      </c>
      <c r="AM56" s="18">
        <f t="shared" si="14"/>
        <v>0</v>
      </c>
      <c r="AN56" s="18">
        <f t="shared" si="15"/>
        <v>0</v>
      </c>
      <c r="AO56" s="18">
        <f t="shared" si="16"/>
        <v>0</v>
      </c>
      <c r="AP56" s="18">
        <f t="shared" si="17"/>
        <v>0</v>
      </c>
      <c r="AQ56" s="18">
        <f t="shared" si="18"/>
        <v>0</v>
      </c>
      <c r="AR56" s="18">
        <f t="shared" si="19"/>
        <v>0</v>
      </c>
      <c r="AS56" s="18">
        <f t="shared" si="20"/>
        <v>0</v>
      </c>
      <c r="AT56" s="18">
        <f t="shared" si="21"/>
        <v>0</v>
      </c>
      <c r="AU56" s="18">
        <f t="shared" si="22"/>
        <v>0</v>
      </c>
      <c r="AV56" s="18">
        <f t="shared" si="23"/>
        <v>0</v>
      </c>
      <c r="AW56" s="18">
        <f t="shared" si="24"/>
        <v>0</v>
      </c>
      <c r="AX56" s="18">
        <f t="shared" si="25"/>
        <v>0</v>
      </c>
    </row>
    <row r="57" spans="1:50" x14ac:dyDescent="0.25">
      <c r="A57">
        <f>feecalcs!A51</f>
        <v>0</v>
      </c>
      <c r="B57">
        <f>feecalcs!B51</f>
        <v>0</v>
      </c>
      <c r="C57">
        <f>feecalcs!D51</f>
        <v>0</v>
      </c>
      <c r="D57">
        <f>feecalcs!F51</f>
        <v>0</v>
      </c>
      <c r="E57" t="e">
        <f>feecalcs!G51</f>
        <v>#REF!</v>
      </c>
      <c r="F57">
        <f>client_info!F54</f>
        <v>0</v>
      </c>
      <c r="G57">
        <f>client_info!G54</f>
        <v>0</v>
      </c>
      <c r="H57">
        <f>VLOOKUP(F57,lifeexpectancy!A:C,IF(feesovertime!G57="M",2,3),FALSE)</f>
        <v>80.209999999999994</v>
      </c>
      <c r="J57" s="18">
        <f t="shared" si="5"/>
        <v>0</v>
      </c>
      <c r="K57" s="18">
        <f t="shared" ref="K57:AC57" si="70">IF(J57=0,0,IF($F57-1+K$7&gt;=65,J57*(1+$B$2-$B$3),J57*(1+$B$2)+$B$4))</f>
        <v>0</v>
      </c>
      <c r="L57" s="18">
        <f t="shared" si="70"/>
        <v>0</v>
      </c>
      <c r="M57" s="18">
        <f t="shared" si="70"/>
        <v>0</v>
      </c>
      <c r="N57" s="18">
        <f t="shared" si="70"/>
        <v>0</v>
      </c>
      <c r="O57" s="18">
        <f t="shared" si="70"/>
        <v>0</v>
      </c>
      <c r="P57" s="18">
        <f t="shared" si="70"/>
        <v>0</v>
      </c>
      <c r="Q57" s="18">
        <f t="shared" si="70"/>
        <v>0</v>
      </c>
      <c r="R57" s="18">
        <f t="shared" si="70"/>
        <v>0</v>
      </c>
      <c r="S57" s="18">
        <f t="shared" si="70"/>
        <v>0</v>
      </c>
      <c r="T57" s="18">
        <f t="shared" si="70"/>
        <v>0</v>
      </c>
      <c r="U57" s="18">
        <f t="shared" si="70"/>
        <v>0</v>
      </c>
      <c r="V57" s="18">
        <f t="shared" si="70"/>
        <v>0</v>
      </c>
      <c r="W57" s="18">
        <f t="shared" si="70"/>
        <v>0</v>
      </c>
      <c r="X57" s="18">
        <f t="shared" si="70"/>
        <v>0</v>
      </c>
      <c r="Y57" s="18">
        <f t="shared" si="70"/>
        <v>0</v>
      </c>
      <c r="Z57" s="18">
        <f t="shared" si="70"/>
        <v>0</v>
      </c>
      <c r="AA57" s="18">
        <f t="shared" si="70"/>
        <v>0</v>
      </c>
      <c r="AB57" s="18">
        <f t="shared" si="70"/>
        <v>0</v>
      </c>
      <c r="AC57" s="18">
        <f t="shared" si="70"/>
        <v>0</v>
      </c>
      <c r="AE57" s="18">
        <f t="shared" si="6"/>
        <v>0</v>
      </c>
      <c r="AF57" s="18">
        <f t="shared" si="7"/>
        <v>0</v>
      </c>
      <c r="AG57" s="18">
        <f t="shared" si="8"/>
        <v>0</v>
      </c>
      <c r="AH57" s="18">
        <f t="shared" si="9"/>
        <v>0</v>
      </c>
      <c r="AI57" s="18">
        <f t="shared" si="10"/>
        <v>0</v>
      </c>
      <c r="AJ57" s="18">
        <f t="shared" si="11"/>
        <v>0</v>
      </c>
      <c r="AK57" s="18">
        <f t="shared" si="12"/>
        <v>0</v>
      </c>
      <c r="AL57" s="18">
        <f t="shared" si="13"/>
        <v>0</v>
      </c>
      <c r="AM57" s="18">
        <f t="shared" si="14"/>
        <v>0</v>
      </c>
      <c r="AN57" s="18">
        <f t="shared" si="15"/>
        <v>0</v>
      </c>
      <c r="AO57" s="18">
        <f t="shared" si="16"/>
        <v>0</v>
      </c>
      <c r="AP57" s="18">
        <f t="shared" si="17"/>
        <v>0</v>
      </c>
      <c r="AQ57" s="18">
        <f t="shared" si="18"/>
        <v>0</v>
      </c>
      <c r="AR57" s="18">
        <f t="shared" si="19"/>
        <v>0</v>
      </c>
      <c r="AS57" s="18">
        <f t="shared" si="20"/>
        <v>0</v>
      </c>
      <c r="AT57" s="18">
        <f t="shared" si="21"/>
        <v>0</v>
      </c>
      <c r="AU57" s="18">
        <f t="shared" si="22"/>
        <v>0</v>
      </c>
      <c r="AV57" s="18">
        <f t="shared" si="23"/>
        <v>0</v>
      </c>
      <c r="AW57" s="18">
        <f t="shared" si="24"/>
        <v>0</v>
      </c>
      <c r="AX57" s="18">
        <f t="shared" si="25"/>
        <v>0</v>
      </c>
    </row>
    <row r="58" spans="1:50" x14ac:dyDescent="0.25">
      <c r="A58">
        <f>feecalcs!A52</f>
        <v>0</v>
      </c>
      <c r="B58">
        <f>feecalcs!B52</f>
        <v>0</v>
      </c>
      <c r="C58">
        <f>feecalcs!D52</f>
        <v>0</v>
      </c>
      <c r="D58">
        <f>feecalcs!F52</f>
        <v>0</v>
      </c>
      <c r="E58" t="e">
        <f>feecalcs!G52</f>
        <v>#REF!</v>
      </c>
      <c r="F58">
        <f>client_info!F55</f>
        <v>0</v>
      </c>
      <c r="G58">
        <f>client_info!G55</f>
        <v>0</v>
      </c>
      <c r="H58">
        <f>VLOOKUP(F58,lifeexpectancy!A:C,IF(feesovertime!G58="M",2,3),FALSE)</f>
        <v>80.209999999999994</v>
      </c>
      <c r="J58" s="18">
        <f t="shared" si="5"/>
        <v>0</v>
      </c>
      <c r="K58" s="18">
        <f t="shared" ref="K58:AC58" si="71">IF(J58=0,0,IF($F58-1+K$7&gt;=65,J58*(1+$B$2-$B$3),J58*(1+$B$2)+$B$4))</f>
        <v>0</v>
      </c>
      <c r="L58" s="18">
        <f t="shared" si="71"/>
        <v>0</v>
      </c>
      <c r="M58" s="18">
        <f t="shared" si="71"/>
        <v>0</v>
      </c>
      <c r="N58" s="18">
        <f t="shared" si="71"/>
        <v>0</v>
      </c>
      <c r="O58" s="18">
        <f t="shared" si="71"/>
        <v>0</v>
      </c>
      <c r="P58" s="18">
        <f t="shared" si="71"/>
        <v>0</v>
      </c>
      <c r="Q58" s="18">
        <f t="shared" si="71"/>
        <v>0</v>
      </c>
      <c r="R58" s="18">
        <f t="shared" si="71"/>
        <v>0</v>
      </c>
      <c r="S58" s="18">
        <f t="shared" si="71"/>
        <v>0</v>
      </c>
      <c r="T58" s="18">
        <f t="shared" si="71"/>
        <v>0</v>
      </c>
      <c r="U58" s="18">
        <f t="shared" si="71"/>
        <v>0</v>
      </c>
      <c r="V58" s="18">
        <f t="shared" si="71"/>
        <v>0</v>
      </c>
      <c r="W58" s="18">
        <f t="shared" si="71"/>
        <v>0</v>
      </c>
      <c r="X58" s="18">
        <f t="shared" si="71"/>
        <v>0</v>
      </c>
      <c r="Y58" s="18">
        <f t="shared" si="71"/>
        <v>0</v>
      </c>
      <c r="Z58" s="18">
        <f t="shared" si="71"/>
        <v>0</v>
      </c>
      <c r="AA58" s="18">
        <f t="shared" si="71"/>
        <v>0</v>
      </c>
      <c r="AB58" s="18">
        <f t="shared" si="71"/>
        <v>0</v>
      </c>
      <c r="AC58" s="18">
        <f t="shared" si="71"/>
        <v>0</v>
      </c>
      <c r="AE58" s="18">
        <f t="shared" si="6"/>
        <v>0</v>
      </c>
      <c r="AF58" s="18">
        <f t="shared" si="7"/>
        <v>0</v>
      </c>
      <c r="AG58" s="18">
        <f t="shared" si="8"/>
        <v>0</v>
      </c>
      <c r="AH58" s="18">
        <f t="shared" si="9"/>
        <v>0</v>
      </c>
      <c r="AI58" s="18">
        <f t="shared" si="10"/>
        <v>0</v>
      </c>
      <c r="AJ58" s="18">
        <f t="shared" si="11"/>
        <v>0</v>
      </c>
      <c r="AK58" s="18">
        <f t="shared" si="12"/>
        <v>0</v>
      </c>
      <c r="AL58" s="18">
        <f t="shared" si="13"/>
        <v>0</v>
      </c>
      <c r="AM58" s="18">
        <f t="shared" si="14"/>
        <v>0</v>
      </c>
      <c r="AN58" s="18">
        <f t="shared" si="15"/>
        <v>0</v>
      </c>
      <c r="AO58" s="18">
        <f t="shared" si="16"/>
        <v>0</v>
      </c>
      <c r="AP58" s="18">
        <f t="shared" si="17"/>
        <v>0</v>
      </c>
      <c r="AQ58" s="18">
        <f t="shared" si="18"/>
        <v>0</v>
      </c>
      <c r="AR58" s="18">
        <f t="shared" si="19"/>
        <v>0</v>
      </c>
      <c r="AS58" s="18">
        <f t="shared" si="20"/>
        <v>0</v>
      </c>
      <c r="AT58" s="18">
        <f t="shared" si="21"/>
        <v>0</v>
      </c>
      <c r="AU58" s="18">
        <f t="shared" si="22"/>
        <v>0</v>
      </c>
      <c r="AV58" s="18">
        <f t="shared" si="23"/>
        <v>0</v>
      </c>
      <c r="AW58" s="18">
        <f t="shared" si="24"/>
        <v>0</v>
      </c>
      <c r="AX58" s="18">
        <f t="shared" si="25"/>
        <v>0</v>
      </c>
    </row>
    <row r="59" spans="1:50" x14ac:dyDescent="0.25">
      <c r="A59">
        <f>feecalcs!A53</f>
        <v>0</v>
      </c>
      <c r="B59">
        <f>feecalcs!B53</f>
        <v>0</v>
      </c>
      <c r="C59">
        <f>feecalcs!D53</f>
        <v>0</v>
      </c>
      <c r="D59">
        <f>feecalcs!F53</f>
        <v>0</v>
      </c>
      <c r="E59" t="e">
        <f>feecalcs!G53</f>
        <v>#REF!</v>
      </c>
      <c r="F59">
        <f>client_info!F56</f>
        <v>0</v>
      </c>
      <c r="G59">
        <f>client_info!G56</f>
        <v>0</v>
      </c>
      <c r="H59">
        <f>VLOOKUP(F59,lifeexpectancy!A:C,IF(feesovertime!G59="M",2,3),FALSE)</f>
        <v>80.209999999999994</v>
      </c>
      <c r="J59" s="18">
        <f t="shared" si="5"/>
        <v>0</v>
      </c>
      <c r="K59" s="18">
        <f t="shared" ref="K59:AC59" si="72">IF(J59=0,0,IF($F59-1+K$7&gt;=65,J59*(1+$B$2-$B$3),J59*(1+$B$2)+$B$4))</f>
        <v>0</v>
      </c>
      <c r="L59" s="18">
        <f t="shared" si="72"/>
        <v>0</v>
      </c>
      <c r="M59" s="18">
        <f t="shared" si="72"/>
        <v>0</v>
      </c>
      <c r="N59" s="18">
        <f t="shared" si="72"/>
        <v>0</v>
      </c>
      <c r="O59" s="18">
        <f t="shared" si="72"/>
        <v>0</v>
      </c>
      <c r="P59" s="18">
        <f t="shared" si="72"/>
        <v>0</v>
      </c>
      <c r="Q59" s="18">
        <f t="shared" si="72"/>
        <v>0</v>
      </c>
      <c r="R59" s="18">
        <f t="shared" si="72"/>
        <v>0</v>
      </c>
      <c r="S59" s="18">
        <f t="shared" si="72"/>
        <v>0</v>
      </c>
      <c r="T59" s="18">
        <f t="shared" si="72"/>
        <v>0</v>
      </c>
      <c r="U59" s="18">
        <f t="shared" si="72"/>
        <v>0</v>
      </c>
      <c r="V59" s="18">
        <f t="shared" si="72"/>
        <v>0</v>
      </c>
      <c r="W59" s="18">
        <f t="shared" si="72"/>
        <v>0</v>
      </c>
      <c r="X59" s="18">
        <f t="shared" si="72"/>
        <v>0</v>
      </c>
      <c r="Y59" s="18">
        <f t="shared" si="72"/>
        <v>0</v>
      </c>
      <c r="Z59" s="18">
        <f t="shared" si="72"/>
        <v>0</v>
      </c>
      <c r="AA59" s="18">
        <f t="shared" si="72"/>
        <v>0</v>
      </c>
      <c r="AB59" s="18">
        <f t="shared" si="72"/>
        <v>0</v>
      </c>
      <c r="AC59" s="18">
        <f t="shared" si="72"/>
        <v>0</v>
      </c>
      <c r="AE59" s="18">
        <f t="shared" si="6"/>
        <v>0</v>
      </c>
      <c r="AF59" s="18">
        <f t="shared" si="7"/>
        <v>0</v>
      </c>
      <c r="AG59" s="18">
        <f t="shared" si="8"/>
        <v>0</v>
      </c>
      <c r="AH59" s="18">
        <f t="shared" si="9"/>
        <v>0</v>
      </c>
      <c r="AI59" s="18">
        <f t="shared" si="10"/>
        <v>0</v>
      </c>
      <c r="AJ59" s="18">
        <f t="shared" si="11"/>
        <v>0</v>
      </c>
      <c r="AK59" s="18">
        <f t="shared" si="12"/>
        <v>0</v>
      </c>
      <c r="AL59" s="18">
        <f t="shared" si="13"/>
        <v>0</v>
      </c>
      <c r="AM59" s="18">
        <f t="shared" si="14"/>
        <v>0</v>
      </c>
      <c r="AN59" s="18">
        <f t="shared" si="15"/>
        <v>0</v>
      </c>
      <c r="AO59" s="18">
        <f t="shared" si="16"/>
        <v>0</v>
      </c>
      <c r="AP59" s="18">
        <f t="shared" si="17"/>
        <v>0</v>
      </c>
      <c r="AQ59" s="18">
        <f t="shared" si="18"/>
        <v>0</v>
      </c>
      <c r="AR59" s="18">
        <f t="shared" si="19"/>
        <v>0</v>
      </c>
      <c r="AS59" s="18">
        <f t="shared" si="20"/>
        <v>0</v>
      </c>
      <c r="AT59" s="18">
        <f t="shared" si="21"/>
        <v>0</v>
      </c>
      <c r="AU59" s="18">
        <f t="shared" si="22"/>
        <v>0</v>
      </c>
      <c r="AV59" s="18">
        <f t="shared" si="23"/>
        <v>0</v>
      </c>
      <c r="AW59" s="18">
        <f t="shared" si="24"/>
        <v>0</v>
      </c>
      <c r="AX59" s="18">
        <f t="shared" si="25"/>
        <v>0</v>
      </c>
    </row>
    <row r="60" spans="1:50" x14ac:dyDescent="0.25">
      <c r="A60">
        <f>feecalcs!A54</f>
        <v>0</v>
      </c>
      <c r="B60">
        <f>feecalcs!B54</f>
        <v>0</v>
      </c>
      <c r="C60">
        <f>feecalcs!D54</f>
        <v>0</v>
      </c>
      <c r="D60">
        <f>feecalcs!F54</f>
        <v>0</v>
      </c>
      <c r="E60" t="e">
        <f>feecalcs!G54</f>
        <v>#REF!</v>
      </c>
      <c r="F60">
        <f>client_info!F57</f>
        <v>0</v>
      </c>
      <c r="G60">
        <f>client_info!G57</f>
        <v>0</v>
      </c>
      <c r="H60">
        <f>VLOOKUP(F60,lifeexpectancy!A:C,IF(feesovertime!G60="M",2,3),FALSE)</f>
        <v>80.209999999999994</v>
      </c>
      <c r="J60" s="18">
        <f t="shared" si="5"/>
        <v>0</v>
      </c>
      <c r="K60" s="18">
        <f t="shared" ref="K60:AC60" si="73">IF(J60=0,0,IF($F60-1+K$7&gt;=65,J60*(1+$B$2-$B$3),J60*(1+$B$2)+$B$4))</f>
        <v>0</v>
      </c>
      <c r="L60" s="18">
        <f t="shared" si="73"/>
        <v>0</v>
      </c>
      <c r="M60" s="18">
        <f t="shared" si="73"/>
        <v>0</v>
      </c>
      <c r="N60" s="18">
        <f t="shared" si="73"/>
        <v>0</v>
      </c>
      <c r="O60" s="18">
        <f t="shared" si="73"/>
        <v>0</v>
      </c>
      <c r="P60" s="18">
        <f t="shared" si="73"/>
        <v>0</v>
      </c>
      <c r="Q60" s="18">
        <f t="shared" si="73"/>
        <v>0</v>
      </c>
      <c r="R60" s="18">
        <f t="shared" si="73"/>
        <v>0</v>
      </c>
      <c r="S60" s="18">
        <f t="shared" si="73"/>
        <v>0</v>
      </c>
      <c r="T60" s="18">
        <f t="shared" si="73"/>
        <v>0</v>
      </c>
      <c r="U60" s="18">
        <f t="shared" si="73"/>
        <v>0</v>
      </c>
      <c r="V60" s="18">
        <f t="shared" si="73"/>
        <v>0</v>
      </c>
      <c r="W60" s="18">
        <f t="shared" si="73"/>
        <v>0</v>
      </c>
      <c r="X60" s="18">
        <f t="shared" si="73"/>
        <v>0</v>
      </c>
      <c r="Y60" s="18">
        <f t="shared" si="73"/>
        <v>0</v>
      </c>
      <c r="Z60" s="18">
        <f t="shared" si="73"/>
        <v>0</v>
      </c>
      <c r="AA60" s="18">
        <f t="shared" si="73"/>
        <v>0</v>
      </c>
      <c r="AB60" s="18">
        <f t="shared" si="73"/>
        <v>0</v>
      </c>
      <c r="AC60" s="18">
        <f t="shared" si="73"/>
        <v>0</v>
      </c>
      <c r="AE60" s="18">
        <f t="shared" si="6"/>
        <v>0</v>
      </c>
      <c r="AF60" s="18">
        <f t="shared" si="7"/>
        <v>0</v>
      </c>
      <c r="AG60" s="18">
        <f t="shared" si="8"/>
        <v>0</v>
      </c>
      <c r="AH60" s="18">
        <f t="shared" si="9"/>
        <v>0</v>
      </c>
      <c r="AI60" s="18">
        <f t="shared" si="10"/>
        <v>0</v>
      </c>
      <c r="AJ60" s="18">
        <f t="shared" si="11"/>
        <v>0</v>
      </c>
      <c r="AK60" s="18">
        <f t="shared" si="12"/>
        <v>0</v>
      </c>
      <c r="AL60" s="18">
        <f t="shared" si="13"/>
        <v>0</v>
      </c>
      <c r="AM60" s="18">
        <f t="shared" si="14"/>
        <v>0</v>
      </c>
      <c r="AN60" s="18">
        <f t="shared" si="15"/>
        <v>0</v>
      </c>
      <c r="AO60" s="18">
        <f t="shared" si="16"/>
        <v>0</v>
      </c>
      <c r="AP60" s="18">
        <f t="shared" si="17"/>
        <v>0</v>
      </c>
      <c r="AQ60" s="18">
        <f t="shared" si="18"/>
        <v>0</v>
      </c>
      <c r="AR60" s="18">
        <f t="shared" si="19"/>
        <v>0</v>
      </c>
      <c r="AS60" s="18">
        <f t="shared" si="20"/>
        <v>0</v>
      </c>
      <c r="AT60" s="18">
        <f t="shared" si="21"/>
        <v>0</v>
      </c>
      <c r="AU60" s="18">
        <f t="shared" si="22"/>
        <v>0</v>
      </c>
      <c r="AV60" s="18">
        <f t="shared" si="23"/>
        <v>0</v>
      </c>
      <c r="AW60" s="18">
        <f t="shared" si="24"/>
        <v>0</v>
      </c>
      <c r="AX60" s="18">
        <f t="shared" si="25"/>
        <v>0</v>
      </c>
    </row>
    <row r="61" spans="1:50" x14ac:dyDescent="0.25">
      <c r="A61">
        <f>feecalcs!A55</f>
        <v>0</v>
      </c>
      <c r="B61">
        <f>feecalcs!B55</f>
        <v>0</v>
      </c>
      <c r="C61">
        <f>feecalcs!D55</f>
        <v>0</v>
      </c>
      <c r="D61">
        <f>feecalcs!F55</f>
        <v>0</v>
      </c>
      <c r="E61" t="e">
        <f>feecalcs!G55</f>
        <v>#REF!</v>
      </c>
      <c r="F61">
        <f>client_info!F58</f>
        <v>0</v>
      </c>
      <c r="G61">
        <f>client_info!G58</f>
        <v>0</v>
      </c>
      <c r="H61">
        <f>VLOOKUP(F61,lifeexpectancy!A:C,IF(feesovertime!G61="M",2,3),FALSE)</f>
        <v>80.209999999999994</v>
      </c>
      <c r="J61" s="18">
        <f t="shared" si="5"/>
        <v>0</v>
      </c>
      <c r="K61" s="18">
        <f t="shared" ref="K61:AC61" si="74">IF(J61=0,0,IF($F61-1+K$7&gt;=65,J61*(1+$B$2-$B$3),J61*(1+$B$2)+$B$4))</f>
        <v>0</v>
      </c>
      <c r="L61" s="18">
        <f t="shared" si="74"/>
        <v>0</v>
      </c>
      <c r="M61" s="18">
        <f t="shared" si="74"/>
        <v>0</v>
      </c>
      <c r="N61" s="18">
        <f t="shared" si="74"/>
        <v>0</v>
      </c>
      <c r="O61" s="18">
        <f t="shared" si="74"/>
        <v>0</v>
      </c>
      <c r="P61" s="18">
        <f t="shared" si="74"/>
        <v>0</v>
      </c>
      <c r="Q61" s="18">
        <f t="shared" si="74"/>
        <v>0</v>
      </c>
      <c r="R61" s="18">
        <f t="shared" si="74"/>
        <v>0</v>
      </c>
      <c r="S61" s="18">
        <f t="shared" si="74"/>
        <v>0</v>
      </c>
      <c r="T61" s="18">
        <f t="shared" si="74"/>
        <v>0</v>
      </c>
      <c r="U61" s="18">
        <f t="shared" si="74"/>
        <v>0</v>
      </c>
      <c r="V61" s="18">
        <f t="shared" si="74"/>
        <v>0</v>
      </c>
      <c r="W61" s="18">
        <f t="shared" si="74"/>
        <v>0</v>
      </c>
      <c r="X61" s="18">
        <f t="shared" si="74"/>
        <v>0</v>
      </c>
      <c r="Y61" s="18">
        <f t="shared" si="74"/>
        <v>0</v>
      </c>
      <c r="Z61" s="18">
        <f t="shared" si="74"/>
        <v>0</v>
      </c>
      <c r="AA61" s="18">
        <f t="shared" si="74"/>
        <v>0</v>
      </c>
      <c r="AB61" s="18">
        <f t="shared" si="74"/>
        <v>0</v>
      </c>
      <c r="AC61" s="18">
        <f t="shared" si="74"/>
        <v>0</v>
      </c>
      <c r="AE61" s="18">
        <f t="shared" si="6"/>
        <v>0</v>
      </c>
      <c r="AF61" s="18">
        <f t="shared" si="7"/>
        <v>0</v>
      </c>
      <c r="AG61" s="18">
        <f t="shared" si="8"/>
        <v>0</v>
      </c>
      <c r="AH61" s="18">
        <f t="shared" si="9"/>
        <v>0</v>
      </c>
      <c r="AI61" s="18">
        <f t="shared" si="10"/>
        <v>0</v>
      </c>
      <c r="AJ61" s="18">
        <f t="shared" si="11"/>
        <v>0</v>
      </c>
      <c r="AK61" s="18">
        <f t="shared" si="12"/>
        <v>0</v>
      </c>
      <c r="AL61" s="18">
        <f t="shared" si="13"/>
        <v>0</v>
      </c>
      <c r="AM61" s="18">
        <f t="shared" si="14"/>
        <v>0</v>
      </c>
      <c r="AN61" s="18">
        <f t="shared" si="15"/>
        <v>0</v>
      </c>
      <c r="AO61" s="18">
        <f t="shared" si="16"/>
        <v>0</v>
      </c>
      <c r="AP61" s="18">
        <f t="shared" si="17"/>
        <v>0</v>
      </c>
      <c r="AQ61" s="18">
        <f t="shared" si="18"/>
        <v>0</v>
      </c>
      <c r="AR61" s="18">
        <f t="shared" si="19"/>
        <v>0</v>
      </c>
      <c r="AS61" s="18">
        <f t="shared" si="20"/>
        <v>0</v>
      </c>
      <c r="AT61" s="18">
        <f t="shared" si="21"/>
        <v>0</v>
      </c>
      <c r="AU61" s="18">
        <f t="shared" si="22"/>
        <v>0</v>
      </c>
      <c r="AV61" s="18">
        <f t="shared" si="23"/>
        <v>0</v>
      </c>
      <c r="AW61" s="18">
        <f t="shared" si="24"/>
        <v>0</v>
      </c>
      <c r="AX61" s="18">
        <f t="shared" si="25"/>
        <v>0</v>
      </c>
    </row>
    <row r="62" spans="1:50" x14ac:dyDescent="0.25">
      <c r="A62">
        <f>feecalcs!A56</f>
        <v>0</v>
      </c>
      <c r="B62">
        <f>feecalcs!B56</f>
        <v>0</v>
      </c>
      <c r="C62">
        <f>feecalcs!D56</f>
        <v>0</v>
      </c>
      <c r="D62">
        <f>feecalcs!F56</f>
        <v>0</v>
      </c>
      <c r="E62" t="e">
        <f>feecalcs!G56</f>
        <v>#REF!</v>
      </c>
      <c r="F62">
        <f>client_info!F59</f>
        <v>0</v>
      </c>
      <c r="G62">
        <f>client_info!G59</f>
        <v>0</v>
      </c>
      <c r="H62">
        <f>VLOOKUP(F62,lifeexpectancy!A:C,IF(feesovertime!G62="M",2,3),FALSE)</f>
        <v>80.209999999999994</v>
      </c>
      <c r="J62" s="18">
        <f t="shared" si="5"/>
        <v>0</v>
      </c>
      <c r="K62" s="18">
        <f t="shared" ref="K62:AC62" si="75">IF(J62=0,0,IF($F62-1+K$7&gt;=65,J62*(1+$B$2-$B$3),J62*(1+$B$2)+$B$4))</f>
        <v>0</v>
      </c>
      <c r="L62" s="18">
        <f t="shared" si="75"/>
        <v>0</v>
      </c>
      <c r="M62" s="18">
        <f t="shared" si="75"/>
        <v>0</v>
      </c>
      <c r="N62" s="18">
        <f t="shared" si="75"/>
        <v>0</v>
      </c>
      <c r="O62" s="18">
        <f t="shared" si="75"/>
        <v>0</v>
      </c>
      <c r="P62" s="18">
        <f t="shared" si="75"/>
        <v>0</v>
      </c>
      <c r="Q62" s="18">
        <f t="shared" si="75"/>
        <v>0</v>
      </c>
      <c r="R62" s="18">
        <f t="shared" si="75"/>
        <v>0</v>
      </c>
      <c r="S62" s="18">
        <f t="shared" si="75"/>
        <v>0</v>
      </c>
      <c r="T62" s="18">
        <f t="shared" si="75"/>
        <v>0</v>
      </c>
      <c r="U62" s="18">
        <f t="shared" si="75"/>
        <v>0</v>
      </c>
      <c r="V62" s="18">
        <f t="shared" si="75"/>
        <v>0</v>
      </c>
      <c r="W62" s="18">
        <f t="shared" si="75"/>
        <v>0</v>
      </c>
      <c r="X62" s="18">
        <f t="shared" si="75"/>
        <v>0</v>
      </c>
      <c r="Y62" s="18">
        <f t="shared" si="75"/>
        <v>0</v>
      </c>
      <c r="Z62" s="18">
        <f t="shared" si="75"/>
        <v>0</v>
      </c>
      <c r="AA62" s="18">
        <f t="shared" si="75"/>
        <v>0</v>
      </c>
      <c r="AB62" s="18">
        <f t="shared" si="75"/>
        <v>0</v>
      </c>
      <c r="AC62" s="18">
        <f t="shared" si="75"/>
        <v>0</v>
      </c>
      <c r="AE62" s="18">
        <f t="shared" si="6"/>
        <v>0</v>
      </c>
      <c r="AF62" s="18">
        <f t="shared" si="7"/>
        <v>0</v>
      </c>
      <c r="AG62" s="18">
        <f t="shared" si="8"/>
        <v>0</v>
      </c>
      <c r="AH62" s="18">
        <f t="shared" si="9"/>
        <v>0</v>
      </c>
      <c r="AI62" s="18">
        <f t="shared" si="10"/>
        <v>0</v>
      </c>
      <c r="AJ62" s="18">
        <f t="shared" si="11"/>
        <v>0</v>
      </c>
      <c r="AK62" s="18">
        <f t="shared" si="12"/>
        <v>0</v>
      </c>
      <c r="AL62" s="18">
        <f t="shared" si="13"/>
        <v>0</v>
      </c>
      <c r="AM62" s="18">
        <f t="shared" si="14"/>
        <v>0</v>
      </c>
      <c r="AN62" s="18">
        <f t="shared" si="15"/>
        <v>0</v>
      </c>
      <c r="AO62" s="18">
        <f t="shared" si="16"/>
        <v>0</v>
      </c>
      <c r="AP62" s="18">
        <f t="shared" si="17"/>
        <v>0</v>
      </c>
      <c r="AQ62" s="18">
        <f t="shared" si="18"/>
        <v>0</v>
      </c>
      <c r="AR62" s="18">
        <f t="shared" si="19"/>
        <v>0</v>
      </c>
      <c r="AS62" s="18">
        <f t="shared" si="20"/>
        <v>0</v>
      </c>
      <c r="AT62" s="18">
        <f t="shared" si="21"/>
        <v>0</v>
      </c>
      <c r="AU62" s="18">
        <f t="shared" si="22"/>
        <v>0</v>
      </c>
      <c r="AV62" s="18">
        <f t="shared" si="23"/>
        <v>0</v>
      </c>
      <c r="AW62" s="18">
        <f t="shared" si="24"/>
        <v>0</v>
      </c>
      <c r="AX62" s="18">
        <f t="shared" si="25"/>
        <v>0</v>
      </c>
    </row>
    <row r="63" spans="1:50" x14ac:dyDescent="0.25">
      <c r="A63">
        <f>feecalcs!A57</f>
        <v>0</v>
      </c>
      <c r="B63">
        <f>feecalcs!B57</f>
        <v>0</v>
      </c>
      <c r="C63">
        <f>feecalcs!D57</f>
        <v>0</v>
      </c>
      <c r="D63">
        <f>feecalcs!F57</f>
        <v>0</v>
      </c>
      <c r="E63" t="e">
        <f>feecalcs!G57</f>
        <v>#REF!</v>
      </c>
      <c r="F63">
        <f>client_info!F60</f>
        <v>0</v>
      </c>
      <c r="G63">
        <f>client_info!G60</f>
        <v>0</v>
      </c>
      <c r="H63">
        <f>VLOOKUP(F63,lifeexpectancy!A:C,IF(feesovertime!G63="M",2,3),FALSE)</f>
        <v>80.209999999999994</v>
      </c>
      <c r="J63" s="18">
        <f t="shared" si="5"/>
        <v>0</v>
      </c>
      <c r="K63" s="18">
        <f t="shared" ref="K63:AC63" si="76">IF(J63=0,0,IF($F63-1+K$7&gt;=65,J63*(1+$B$2-$B$3),J63*(1+$B$2)+$B$4))</f>
        <v>0</v>
      </c>
      <c r="L63" s="18">
        <f t="shared" si="76"/>
        <v>0</v>
      </c>
      <c r="M63" s="18">
        <f t="shared" si="76"/>
        <v>0</v>
      </c>
      <c r="N63" s="18">
        <f t="shared" si="76"/>
        <v>0</v>
      </c>
      <c r="O63" s="18">
        <f t="shared" si="76"/>
        <v>0</v>
      </c>
      <c r="P63" s="18">
        <f t="shared" si="76"/>
        <v>0</v>
      </c>
      <c r="Q63" s="18">
        <f t="shared" si="76"/>
        <v>0</v>
      </c>
      <c r="R63" s="18">
        <f t="shared" si="76"/>
        <v>0</v>
      </c>
      <c r="S63" s="18">
        <f t="shared" si="76"/>
        <v>0</v>
      </c>
      <c r="T63" s="18">
        <f t="shared" si="76"/>
        <v>0</v>
      </c>
      <c r="U63" s="18">
        <f t="shared" si="76"/>
        <v>0</v>
      </c>
      <c r="V63" s="18">
        <f t="shared" si="76"/>
        <v>0</v>
      </c>
      <c r="W63" s="18">
        <f t="shared" si="76"/>
        <v>0</v>
      </c>
      <c r="X63" s="18">
        <f t="shared" si="76"/>
        <v>0</v>
      </c>
      <c r="Y63" s="18">
        <f t="shared" si="76"/>
        <v>0</v>
      </c>
      <c r="Z63" s="18">
        <f t="shared" si="76"/>
        <v>0</v>
      </c>
      <c r="AA63" s="18">
        <f t="shared" si="76"/>
        <v>0</v>
      </c>
      <c r="AB63" s="18">
        <f t="shared" si="76"/>
        <v>0</v>
      </c>
      <c r="AC63" s="18">
        <f t="shared" si="76"/>
        <v>0</v>
      </c>
      <c r="AE63" s="18">
        <f t="shared" si="6"/>
        <v>0</v>
      </c>
      <c r="AF63" s="18">
        <f t="shared" si="7"/>
        <v>0</v>
      </c>
      <c r="AG63" s="18">
        <f t="shared" si="8"/>
        <v>0</v>
      </c>
      <c r="AH63" s="18">
        <f t="shared" si="9"/>
        <v>0</v>
      </c>
      <c r="AI63" s="18">
        <f t="shared" si="10"/>
        <v>0</v>
      </c>
      <c r="AJ63" s="18">
        <f t="shared" si="11"/>
        <v>0</v>
      </c>
      <c r="AK63" s="18">
        <f t="shared" si="12"/>
        <v>0</v>
      </c>
      <c r="AL63" s="18">
        <f t="shared" si="13"/>
        <v>0</v>
      </c>
      <c r="AM63" s="18">
        <f t="shared" si="14"/>
        <v>0</v>
      </c>
      <c r="AN63" s="18">
        <f t="shared" si="15"/>
        <v>0</v>
      </c>
      <c r="AO63" s="18">
        <f t="shared" si="16"/>
        <v>0</v>
      </c>
      <c r="AP63" s="18">
        <f t="shared" si="17"/>
        <v>0</v>
      </c>
      <c r="AQ63" s="18">
        <f t="shared" si="18"/>
        <v>0</v>
      </c>
      <c r="AR63" s="18">
        <f t="shared" si="19"/>
        <v>0</v>
      </c>
      <c r="AS63" s="18">
        <f t="shared" si="20"/>
        <v>0</v>
      </c>
      <c r="AT63" s="18">
        <f t="shared" si="21"/>
        <v>0</v>
      </c>
      <c r="AU63" s="18">
        <f t="shared" si="22"/>
        <v>0</v>
      </c>
      <c r="AV63" s="18">
        <f t="shared" si="23"/>
        <v>0</v>
      </c>
      <c r="AW63" s="18">
        <f t="shared" si="24"/>
        <v>0</v>
      </c>
      <c r="AX63" s="18">
        <f t="shared" si="25"/>
        <v>0</v>
      </c>
    </row>
    <row r="64" spans="1:50" x14ac:dyDescent="0.25">
      <c r="A64">
        <f>feecalcs!A58</f>
        <v>0</v>
      </c>
      <c r="B64">
        <f>feecalcs!B58</f>
        <v>0</v>
      </c>
      <c r="C64">
        <f>feecalcs!D58</f>
        <v>0</v>
      </c>
      <c r="D64">
        <f>feecalcs!F58</f>
        <v>0</v>
      </c>
      <c r="E64" t="e">
        <f>feecalcs!G58</f>
        <v>#REF!</v>
      </c>
      <c r="F64">
        <f>client_info!F61</f>
        <v>0</v>
      </c>
      <c r="G64">
        <f>client_info!G61</f>
        <v>0</v>
      </c>
      <c r="H64">
        <f>VLOOKUP(F64,lifeexpectancy!A:C,IF(feesovertime!G64="M",2,3),FALSE)</f>
        <v>80.209999999999994</v>
      </c>
      <c r="J64" s="18">
        <f t="shared" si="5"/>
        <v>0</v>
      </c>
      <c r="K64" s="18">
        <f t="shared" ref="K64:AC64" si="77">IF(J64=0,0,IF($F64-1+K$7&gt;=65,J64*(1+$B$2-$B$3),J64*(1+$B$2)+$B$4))</f>
        <v>0</v>
      </c>
      <c r="L64" s="18">
        <f t="shared" si="77"/>
        <v>0</v>
      </c>
      <c r="M64" s="18">
        <f t="shared" si="77"/>
        <v>0</v>
      </c>
      <c r="N64" s="18">
        <f t="shared" si="77"/>
        <v>0</v>
      </c>
      <c r="O64" s="18">
        <f t="shared" si="77"/>
        <v>0</v>
      </c>
      <c r="P64" s="18">
        <f t="shared" si="77"/>
        <v>0</v>
      </c>
      <c r="Q64" s="18">
        <f t="shared" si="77"/>
        <v>0</v>
      </c>
      <c r="R64" s="18">
        <f t="shared" si="77"/>
        <v>0</v>
      </c>
      <c r="S64" s="18">
        <f t="shared" si="77"/>
        <v>0</v>
      </c>
      <c r="T64" s="18">
        <f t="shared" si="77"/>
        <v>0</v>
      </c>
      <c r="U64" s="18">
        <f t="shared" si="77"/>
        <v>0</v>
      </c>
      <c r="V64" s="18">
        <f t="shared" si="77"/>
        <v>0</v>
      </c>
      <c r="W64" s="18">
        <f t="shared" si="77"/>
        <v>0</v>
      </c>
      <c r="X64" s="18">
        <f t="shared" si="77"/>
        <v>0</v>
      </c>
      <c r="Y64" s="18">
        <f t="shared" si="77"/>
        <v>0</v>
      </c>
      <c r="Z64" s="18">
        <f t="shared" si="77"/>
        <v>0</v>
      </c>
      <c r="AA64" s="18">
        <f t="shared" si="77"/>
        <v>0</v>
      </c>
      <c r="AB64" s="18">
        <f t="shared" si="77"/>
        <v>0</v>
      </c>
      <c r="AC64" s="18">
        <f t="shared" si="77"/>
        <v>0</v>
      </c>
      <c r="AE64" s="18">
        <f t="shared" si="6"/>
        <v>0</v>
      </c>
      <c r="AF64" s="18">
        <f t="shared" si="7"/>
        <v>0</v>
      </c>
      <c r="AG64" s="18">
        <f t="shared" si="8"/>
        <v>0</v>
      </c>
      <c r="AH64" s="18">
        <f t="shared" si="9"/>
        <v>0</v>
      </c>
      <c r="AI64" s="18">
        <f t="shared" si="10"/>
        <v>0</v>
      </c>
      <c r="AJ64" s="18">
        <f t="shared" si="11"/>
        <v>0</v>
      </c>
      <c r="AK64" s="18">
        <f t="shared" si="12"/>
        <v>0</v>
      </c>
      <c r="AL64" s="18">
        <f t="shared" si="13"/>
        <v>0</v>
      </c>
      <c r="AM64" s="18">
        <f t="shared" si="14"/>
        <v>0</v>
      </c>
      <c r="AN64" s="18">
        <f t="shared" si="15"/>
        <v>0</v>
      </c>
      <c r="AO64" s="18">
        <f t="shared" si="16"/>
        <v>0</v>
      </c>
      <c r="AP64" s="18">
        <f t="shared" si="17"/>
        <v>0</v>
      </c>
      <c r="AQ64" s="18">
        <f t="shared" si="18"/>
        <v>0</v>
      </c>
      <c r="AR64" s="18">
        <f t="shared" si="19"/>
        <v>0</v>
      </c>
      <c r="AS64" s="18">
        <f t="shared" si="20"/>
        <v>0</v>
      </c>
      <c r="AT64" s="18">
        <f t="shared" si="21"/>
        <v>0</v>
      </c>
      <c r="AU64" s="18">
        <f t="shared" si="22"/>
        <v>0</v>
      </c>
      <c r="AV64" s="18">
        <f t="shared" si="23"/>
        <v>0</v>
      </c>
      <c r="AW64" s="18">
        <f t="shared" si="24"/>
        <v>0</v>
      </c>
      <c r="AX64" s="18">
        <f t="shared" si="25"/>
        <v>0</v>
      </c>
    </row>
    <row r="65" spans="1:50" x14ac:dyDescent="0.25">
      <c r="A65">
        <f>feecalcs!A59</f>
        <v>0</v>
      </c>
      <c r="B65">
        <f>feecalcs!B59</f>
        <v>0</v>
      </c>
      <c r="C65">
        <f>feecalcs!D59</f>
        <v>0</v>
      </c>
      <c r="D65">
        <f>feecalcs!F59</f>
        <v>0</v>
      </c>
      <c r="E65" t="e">
        <f>feecalcs!G59</f>
        <v>#REF!</v>
      </c>
      <c r="F65">
        <f>client_info!F62</f>
        <v>0</v>
      </c>
      <c r="G65">
        <f>client_info!G62</f>
        <v>0</v>
      </c>
      <c r="H65">
        <f>VLOOKUP(F65,lifeexpectancy!A:C,IF(feesovertime!G65="M",2,3),FALSE)</f>
        <v>80.209999999999994</v>
      </c>
      <c r="J65" s="18">
        <f t="shared" si="5"/>
        <v>0</v>
      </c>
      <c r="K65" s="18">
        <f t="shared" ref="K65:AC65" si="78">IF(J65=0,0,IF($F65-1+K$7&gt;=65,J65*(1+$B$2-$B$3),J65*(1+$B$2)+$B$4))</f>
        <v>0</v>
      </c>
      <c r="L65" s="18">
        <f t="shared" si="78"/>
        <v>0</v>
      </c>
      <c r="M65" s="18">
        <f t="shared" si="78"/>
        <v>0</v>
      </c>
      <c r="N65" s="18">
        <f t="shared" si="78"/>
        <v>0</v>
      </c>
      <c r="O65" s="18">
        <f t="shared" si="78"/>
        <v>0</v>
      </c>
      <c r="P65" s="18">
        <f t="shared" si="78"/>
        <v>0</v>
      </c>
      <c r="Q65" s="18">
        <f t="shared" si="78"/>
        <v>0</v>
      </c>
      <c r="R65" s="18">
        <f t="shared" si="78"/>
        <v>0</v>
      </c>
      <c r="S65" s="18">
        <f t="shared" si="78"/>
        <v>0</v>
      </c>
      <c r="T65" s="18">
        <f t="shared" si="78"/>
        <v>0</v>
      </c>
      <c r="U65" s="18">
        <f t="shared" si="78"/>
        <v>0</v>
      </c>
      <c r="V65" s="18">
        <f t="shared" si="78"/>
        <v>0</v>
      </c>
      <c r="W65" s="18">
        <f t="shared" si="78"/>
        <v>0</v>
      </c>
      <c r="X65" s="18">
        <f t="shared" si="78"/>
        <v>0</v>
      </c>
      <c r="Y65" s="18">
        <f t="shared" si="78"/>
        <v>0</v>
      </c>
      <c r="Z65" s="18">
        <f t="shared" si="78"/>
        <v>0</v>
      </c>
      <c r="AA65" s="18">
        <f t="shared" si="78"/>
        <v>0</v>
      </c>
      <c r="AB65" s="18">
        <f t="shared" si="78"/>
        <v>0</v>
      </c>
      <c r="AC65" s="18">
        <f t="shared" si="78"/>
        <v>0</v>
      </c>
      <c r="AE65" s="18">
        <f t="shared" si="6"/>
        <v>0</v>
      </c>
      <c r="AF65" s="18">
        <f t="shared" si="7"/>
        <v>0</v>
      </c>
      <c r="AG65" s="18">
        <f t="shared" si="8"/>
        <v>0</v>
      </c>
      <c r="AH65" s="18">
        <f t="shared" si="9"/>
        <v>0</v>
      </c>
      <c r="AI65" s="18">
        <f t="shared" si="10"/>
        <v>0</v>
      </c>
      <c r="AJ65" s="18">
        <f t="shared" si="11"/>
        <v>0</v>
      </c>
      <c r="AK65" s="18">
        <f t="shared" si="12"/>
        <v>0</v>
      </c>
      <c r="AL65" s="18">
        <f t="shared" si="13"/>
        <v>0</v>
      </c>
      <c r="AM65" s="18">
        <f t="shared" si="14"/>
        <v>0</v>
      </c>
      <c r="AN65" s="18">
        <f t="shared" si="15"/>
        <v>0</v>
      </c>
      <c r="AO65" s="18">
        <f t="shared" si="16"/>
        <v>0</v>
      </c>
      <c r="AP65" s="18">
        <f t="shared" si="17"/>
        <v>0</v>
      </c>
      <c r="AQ65" s="18">
        <f t="shared" si="18"/>
        <v>0</v>
      </c>
      <c r="AR65" s="18">
        <f t="shared" si="19"/>
        <v>0</v>
      </c>
      <c r="AS65" s="18">
        <f t="shared" si="20"/>
        <v>0</v>
      </c>
      <c r="AT65" s="18">
        <f t="shared" si="21"/>
        <v>0</v>
      </c>
      <c r="AU65" s="18">
        <f t="shared" si="22"/>
        <v>0</v>
      </c>
      <c r="AV65" s="18">
        <f t="shared" si="23"/>
        <v>0</v>
      </c>
      <c r="AW65" s="18">
        <f t="shared" si="24"/>
        <v>0</v>
      </c>
      <c r="AX65" s="18">
        <f t="shared" si="25"/>
        <v>0</v>
      </c>
    </row>
    <row r="66" spans="1:50" x14ac:dyDescent="0.25">
      <c r="A66">
        <f>feecalcs!A60</f>
        <v>0</v>
      </c>
      <c r="B66">
        <f>feecalcs!B60</f>
        <v>0</v>
      </c>
      <c r="C66">
        <f>feecalcs!D60</f>
        <v>0</v>
      </c>
      <c r="D66">
        <f>feecalcs!F60</f>
        <v>0</v>
      </c>
      <c r="E66" t="e">
        <f>feecalcs!G60</f>
        <v>#REF!</v>
      </c>
      <c r="F66">
        <f>client_info!F63</f>
        <v>0</v>
      </c>
      <c r="G66">
        <f>client_info!G63</f>
        <v>0</v>
      </c>
      <c r="H66">
        <f>VLOOKUP(F66,lifeexpectancy!A:C,IF(feesovertime!G66="M",2,3),FALSE)</f>
        <v>80.209999999999994</v>
      </c>
      <c r="J66" s="18">
        <f t="shared" si="5"/>
        <v>0</v>
      </c>
      <c r="K66" s="18">
        <f t="shared" ref="K66:AC66" si="79">IF(J66=0,0,IF($F66-1+K$7&gt;=65,J66*(1+$B$2-$B$3),J66*(1+$B$2)+$B$4))</f>
        <v>0</v>
      </c>
      <c r="L66" s="18">
        <f t="shared" si="79"/>
        <v>0</v>
      </c>
      <c r="M66" s="18">
        <f t="shared" si="79"/>
        <v>0</v>
      </c>
      <c r="N66" s="18">
        <f t="shared" si="79"/>
        <v>0</v>
      </c>
      <c r="O66" s="18">
        <f t="shared" si="79"/>
        <v>0</v>
      </c>
      <c r="P66" s="18">
        <f t="shared" si="79"/>
        <v>0</v>
      </c>
      <c r="Q66" s="18">
        <f t="shared" si="79"/>
        <v>0</v>
      </c>
      <c r="R66" s="18">
        <f t="shared" si="79"/>
        <v>0</v>
      </c>
      <c r="S66" s="18">
        <f t="shared" si="79"/>
        <v>0</v>
      </c>
      <c r="T66" s="18">
        <f t="shared" si="79"/>
        <v>0</v>
      </c>
      <c r="U66" s="18">
        <f t="shared" si="79"/>
        <v>0</v>
      </c>
      <c r="V66" s="18">
        <f t="shared" si="79"/>
        <v>0</v>
      </c>
      <c r="W66" s="18">
        <f t="shared" si="79"/>
        <v>0</v>
      </c>
      <c r="X66" s="18">
        <f t="shared" si="79"/>
        <v>0</v>
      </c>
      <c r="Y66" s="18">
        <f t="shared" si="79"/>
        <v>0</v>
      </c>
      <c r="Z66" s="18">
        <f t="shared" si="79"/>
        <v>0</v>
      </c>
      <c r="AA66" s="18">
        <f t="shared" si="79"/>
        <v>0</v>
      </c>
      <c r="AB66" s="18">
        <f t="shared" si="79"/>
        <v>0</v>
      </c>
      <c r="AC66" s="18">
        <f t="shared" si="79"/>
        <v>0</v>
      </c>
      <c r="AE66" s="18">
        <f t="shared" si="6"/>
        <v>0</v>
      </c>
      <c r="AF66" s="18">
        <f t="shared" si="7"/>
        <v>0</v>
      </c>
      <c r="AG66" s="18">
        <f t="shared" si="8"/>
        <v>0</v>
      </c>
      <c r="AH66" s="18">
        <f t="shared" si="9"/>
        <v>0</v>
      </c>
      <c r="AI66" s="18">
        <f t="shared" si="10"/>
        <v>0</v>
      </c>
      <c r="AJ66" s="18">
        <f t="shared" si="11"/>
        <v>0</v>
      </c>
      <c r="AK66" s="18">
        <f t="shared" si="12"/>
        <v>0</v>
      </c>
      <c r="AL66" s="18">
        <f t="shared" si="13"/>
        <v>0</v>
      </c>
      <c r="AM66" s="18">
        <f t="shared" si="14"/>
        <v>0</v>
      </c>
      <c r="AN66" s="18">
        <f t="shared" si="15"/>
        <v>0</v>
      </c>
      <c r="AO66" s="18">
        <f t="shared" si="16"/>
        <v>0</v>
      </c>
      <c r="AP66" s="18">
        <f t="shared" si="17"/>
        <v>0</v>
      </c>
      <c r="AQ66" s="18">
        <f t="shared" si="18"/>
        <v>0</v>
      </c>
      <c r="AR66" s="18">
        <f t="shared" si="19"/>
        <v>0</v>
      </c>
      <c r="AS66" s="18">
        <f t="shared" si="20"/>
        <v>0</v>
      </c>
      <c r="AT66" s="18">
        <f t="shared" si="21"/>
        <v>0</v>
      </c>
      <c r="AU66" s="18">
        <f t="shared" si="22"/>
        <v>0</v>
      </c>
      <c r="AV66" s="18">
        <f t="shared" si="23"/>
        <v>0</v>
      </c>
      <c r="AW66" s="18">
        <f t="shared" si="24"/>
        <v>0</v>
      </c>
      <c r="AX66" s="18">
        <f t="shared" si="25"/>
        <v>0</v>
      </c>
    </row>
    <row r="67" spans="1:50" x14ac:dyDescent="0.25">
      <c r="A67">
        <f>feecalcs!A61</f>
        <v>0</v>
      </c>
      <c r="B67">
        <f>feecalcs!B61</f>
        <v>0</v>
      </c>
      <c r="C67">
        <f>feecalcs!D61</f>
        <v>0</v>
      </c>
      <c r="D67">
        <f>feecalcs!F61</f>
        <v>0</v>
      </c>
      <c r="E67" t="e">
        <f>feecalcs!G61</f>
        <v>#REF!</v>
      </c>
      <c r="F67">
        <f>client_info!F64</f>
        <v>0</v>
      </c>
      <c r="G67">
        <f>client_info!G64</f>
        <v>0</v>
      </c>
      <c r="H67">
        <f>VLOOKUP(F67,lifeexpectancy!A:C,IF(feesovertime!G67="M",2,3),FALSE)</f>
        <v>80.209999999999994</v>
      </c>
      <c r="J67" s="18">
        <f t="shared" si="5"/>
        <v>0</v>
      </c>
      <c r="K67" s="18">
        <f t="shared" ref="K67:AC67" si="80">IF(J67=0,0,IF($F67-1+K$7&gt;=65,J67*(1+$B$2-$B$3),J67*(1+$B$2)+$B$4))</f>
        <v>0</v>
      </c>
      <c r="L67" s="18">
        <f t="shared" si="80"/>
        <v>0</v>
      </c>
      <c r="M67" s="18">
        <f t="shared" si="80"/>
        <v>0</v>
      </c>
      <c r="N67" s="18">
        <f t="shared" si="80"/>
        <v>0</v>
      </c>
      <c r="O67" s="18">
        <f t="shared" si="80"/>
        <v>0</v>
      </c>
      <c r="P67" s="18">
        <f t="shared" si="80"/>
        <v>0</v>
      </c>
      <c r="Q67" s="18">
        <f t="shared" si="80"/>
        <v>0</v>
      </c>
      <c r="R67" s="18">
        <f t="shared" si="80"/>
        <v>0</v>
      </c>
      <c r="S67" s="18">
        <f t="shared" si="80"/>
        <v>0</v>
      </c>
      <c r="T67" s="18">
        <f t="shared" si="80"/>
        <v>0</v>
      </c>
      <c r="U67" s="18">
        <f t="shared" si="80"/>
        <v>0</v>
      </c>
      <c r="V67" s="18">
        <f t="shared" si="80"/>
        <v>0</v>
      </c>
      <c r="W67" s="18">
        <f t="shared" si="80"/>
        <v>0</v>
      </c>
      <c r="X67" s="18">
        <f t="shared" si="80"/>
        <v>0</v>
      </c>
      <c r="Y67" s="18">
        <f t="shared" si="80"/>
        <v>0</v>
      </c>
      <c r="Z67" s="18">
        <f t="shared" si="80"/>
        <v>0</v>
      </c>
      <c r="AA67" s="18">
        <f t="shared" si="80"/>
        <v>0</v>
      </c>
      <c r="AB67" s="18">
        <f t="shared" si="80"/>
        <v>0</v>
      </c>
      <c r="AC67" s="18">
        <f t="shared" si="80"/>
        <v>0</v>
      </c>
      <c r="AE67" s="18">
        <f t="shared" si="6"/>
        <v>0</v>
      </c>
      <c r="AF67" s="18">
        <f t="shared" si="7"/>
        <v>0</v>
      </c>
      <c r="AG67" s="18">
        <f t="shared" si="8"/>
        <v>0</v>
      </c>
      <c r="AH67" s="18">
        <f t="shared" si="9"/>
        <v>0</v>
      </c>
      <c r="AI67" s="18">
        <f t="shared" si="10"/>
        <v>0</v>
      </c>
      <c r="AJ67" s="18">
        <f t="shared" si="11"/>
        <v>0</v>
      </c>
      <c r="AK67" s="18">
        <f t="shared" si="12"/>
        <v>0</v>
      </c>
      <c r="AL67" s="18">
        <f t="shared" si="13"/>
        <v>0</v>
      </c>
      <c r="AM67" s="18">
        <f t="shared" si="14"/>
        <v>0</v>
      </c>
      <c r="AN67" s="18">
        <f t="shared" si="15"/>
        <v>0</v>
      </c>
      <c r="AO67" s="18">
        <f t="shared" si="16"/>
        <v>0</v>
      </c>
      <c r="AP67" s="18">
        <f t="shared" si="17"/>
        <v>0</v>
      </c>
      <c r="AQ67" s="18">
        <f t="shared" si="18"/>
        <v>0</v>
      </c>
      <c r="AR67" s="18">
        <f t="shared" si="19"/>
        <v>0</v>
      </c>
      <c r="AS67" s="18">
        <f t="shared" si="20"/>
        <v>0</v>
      </c>
      <c r="AT67" s="18">
        <f t="shared" si="21"/>
        <v>0</v>
      </c>
      <c r="AU67" s="18">
        <f t="shared" si="22"/>
        <v>0</v>
      </c>
      <c r="AV67" s="18">
        <f t="shared" si="23"/>
        <v>0</v>
      </c>
      <c r="AW67" s="18">
        <f t="shared" si="24"/>
        <v>0</v>
      </c>
      <c r="AX67" s="18">
        <f t="shared" si="25"/>
        <v>0</v>
      </c>
    </row>
    <row r="68" spans="1:50" x14ac:dyDescent="0.25">
      <c r="A68">
        <f>feecalcs!A62</f>
        <v>0</v>
      </c>
      <c r="B68">
        <f>feecalcs!B62</f>
        <v>0</v>
      </c>
      <c r="C68">
        <f>feecalcs!D62</f>
        <v>0</v>
      </c>
      <c r="D68">
        <f>feecalcs!F62</f>
        <v>0</v>
      </c>
      <c r="E68" t="e">
        <f>feecalcs!G62</f>
        <v>#REF!</v>
      </c>
      <c r="F68">
        <f>client_info!F65</f>
        <v>0</v>
      </c>
      <c r="G68">
        <f>client_info!G65</f>
        <v>0</v>
      </c>
      <c r="H68">
        <f>VLOOKUP(F68,lifeexpectancy!A:C,IF(feesovertime!G68="M",2,3),FALSE)</f>
        <v>80.209999999999994</v>
      </c>
      <c r="J68" s="18">
        <f t="shared" si="5"/>
        <v>0</v>
      </c>
      <c r="K68" s="18">
        <f t="shared" ref="K68:AC68" si="81">IF(J68=0,0,IF($F68-1+K$7&gt;=65,J68*(1+$B$2-$B$3),J68*(1+$B$2)+$B$4))</f>
        <v>0</v>
      </c>
      <c r="L68" s="18">
        <f t="shared" si="81"/>
        <v>0</v>
      </c>
      <c r="M68" s="18">
        <f t="shared" si="81"/>
        <v>0</v>
      </c>
      <c r="N68" s="18">
        <f t="shared" si="81"/>
        <v>0</v>
      </c>
      <c r="O68" s="18">
        <f t="shared" si="81"/>
        <v>0</v>
      </c>
      <c r="P68" s="18">
        <f t="shared" si="81"/>
        <v>0</v>
      </c>
      <c r="Q68" s="18">
        <f t="shared" si="81"/>
        <v>0</v>
      </c>
      <c r="R68" s="18">
        <f t="shared" si="81"/>
        <v>0</v>
      </c>
      <c r="S68" s="18">
        <f t="shared" si="81"/>
        <v>0</v>
      </c>
      <c r="T68" s="18">
        <f t="shared" si="81"/>
        <v>0</v>
      </c>
      <c r="U68" s="18">
        <f t="shared" si="81"/>
        <v>0</v>
      </c>
      <c r="V68" s="18">
        <f t="shared" si="81"/>
        <v>0</v>
      </c>
      <c r="W68" s="18">
        <f t="shared" si="81"/>
        <v>0</v>
      </c>
      <c r="X68" s="18">
        <f t="shared" si="81"/>
        <v>0</v>
      </c>
      <c r="Y68" s="18">
        <f t="shared" si="81"/>
        <v>0</v>
      </c>
      <c r="Z68" s="18">
        <f t="shared" si="81"/>
        <v>0</v>
      </c>
      <c r="AA68" s="18">
        <f t="shared" si="81"/>
        <v>0</v>
      </c>
      <c r="AB68" s="18">
        <f t="shared" si="81"/>
        <v>0</v>
      </c>
      <c r="AC68" s="18">
        <f t="shared" si="81"/>
        <v>0</v>
      </c>
      <c r="AE68" s="18">
        <f t="shared" si="6"/>
        <v>0</v>
      </c>
      <c r="AF68" s="18">
        <f t="shared" si="7"/>
        <v>0</v>
      </c>
      <c r="AG68" s="18">
        <f t="shared" si="8"/>
        <v>0</v>
      </c>
      <c r="AH68" s="18">
        <f t="shared" si="9"/>
        <v>0</v>
      </c>
      <c r="AI68" s="18">
        <f t="shared" si="10"/>
        <v>0</v>
      </c>
      <c r="AJ68" s="18">
        <f t="shared" si="11"/>
        <v>0</v>
      </c>
      <c r="AK68" s="18">
        <f t="shared" si="12"/>
        <v>0</v>
      </c>
      <c r="AL68" s="18">
        <f t="shared" si="13"/>
        <v>0</v>
      </c>
      <c r="AM68" s="18">
        <f t="shared" si="14"/>
        <v>0</v>
      </c>
      <c r="AN68" s="18">
        <f t="shared" si="15"/>
        <v>0</v>
      </c>
      <c r="AO68" s="18">
        <f t="shared" si="16"/>
        <v>0</v>
      </c>
      <c r="AP68" s="18">
        <f t="shared" si="17"/>
        <v>0</v>
      </c>
      <c r="AQ68" s="18">
        <f t="shared" si="18"/>
        <v>0</v>
      </c>
      <c r="AR68" s="18">
        <f t="shared" si="19"/>
        <v>0</v>
      </c>
      <c r="AS68" s="18">
        <f t="shared" si="20"/>
        <v>0</v>
      </c>
      <c r="AT68" s="18">
        <f t="shared" si="21"/>
        <v>0</v>
      </c>
      <c r="AU68" s="18">
        <f t="shared" si="22"/>
        <v>0</v>
      </c>
      <c r="AV68" s="18">
        <f t="shared" si="23"/>
        <v>0</v>
      </c>
      <c r="AW68" s="18">
        <f t="shared" si="24"/>
        <v>0</v>
      </c>
      <c r="AX68" s="18">
        <f t="shared" si="25"/>
        <v>0</v>
      </c>
    </row>
    <row r="69" spans="1:50" x14ac:dyDescent="0.25">
      <c r="A69">
        <f>feecalcs!A63</f>
        <v>0</v>
      </c>
      <c r="B69">
        <f>feecalcs!B63</f>
        <v>0</v>
      </c>
      <c r="C69">
        <f>feecalcs!D63</f>
        <v>0</v>
      </c>
      <c r="D69">
        <f>feecalcs!F63</f>
        <v>0</v>
      </c>
      <c r="E69" t="e">
        <f>feecalcs!G63</f>
        <v>#REF!</v>
      </c>
      <c r="F69">
        <f>client_info!F66</f>
        <v>0</v>
      </c>
      <c r="G69">
        <f>client_info!G66</f>
        <v>0</v>
      </c>
      <c r="H69">
        <f>VLOOKUP(F69,lifeexpectancy!A:C,IF(feesovertime!G69="M",2,3),FALSE)</f>
        <v>80.209999999999994</v>
      </c>
      <c r="J69" s="18">
        <f t="shared" si="5"/>
        <v>0</v>
      </c>
      <c r="K69" s="18">
        <f t="shared" ref="K69:AC69" si="82">IF(J69=0,0,IF($F69-1+K$7&gt;=65,J69*(1+$B$2-$B$3),J69*(1+$B$2)+$B$4))</f>
        <v>0</v>
      </c>
      <c r="L69" s="18">
        <f t="shared" si="82"/>
        <v>0</v>
      </c>
      <c r="M69" s="18">
        <f t="shared" si="82"/>
        <v>0</v>
      </c>
      <c r="N69" s="18">
        <f t="shared" si="82"/>
        <v>0</v>
      </c>
      <c r="O69" s="18">
        <f t="shared" si="82"/>
        <v>0</v>
      </c>
      <c r="P69" s="18">
        <f t="shared" si="82"/>
        <v>0</v>
      </c>
      <c r="Q69" s="18">
        <f t="shared" si="82"/>
        <v>0</v>
      </c>
      <c r="R69" s="18">
        <f t="shared" si="82"/>
        <v>0</v>
      </c>
      <c r="S69" s="18">
        <f t="shared" si="82"/>
        <v>0</v>
      </c>
      <c r="T69" s="18">
        <f t="shared" si="82"/>
        <v>0</v>
      </c>
      <c r="U69" s="18">
        <f t="shared" si="82"/>
        <v>0</v>
      </c>
      <c r="V69" s="18">
        <f t="shared" si="82"/>
        <v>0</v>
      </c>
      <c r="W69" s="18">
        <f t="shared" si="82"/>
        <v>0</v>
      </c>
      <c r="X69" s="18">
        <f t="shared" si="82"/>
        <v>0</v>
      </c>
      <c r="Y69" s="18">
        <f t="shared" si="82"/>
        <v>0</v>
      </c>
      <c r="Z69" s="18">
        <f t="shared" si="82"/>
        <v>0</v>
      </c>
      <c r="AA69" s="18">
        <f t="shared" si="82"/>
        <v>0</v>
      </c>
      <c r="AB69" s="18">
        <f t="shared" si="82"/>
        <v>0</v>
      </c>
      <c r="AC69" s="18">
        <f t="shared" si="82"/>
        <v>0</v>
      </c>
      <c r="AE69" s="18">
        <f t="shared" si="6"/>
        <v>0</v>
      </c>
      <c r="AF69" s="18">
        <f t="shared" si="7"/>
        <v>0</v>
      </c>
      <c r="AG69" s="18">
        <f t="shared" si="8"/>
        <v>0</v>
      </c>
      <c r="AH69" s="18">
        <f t="shared" si="9"/>
        <v>0</v>
      </c>
      <c r="AI69" s="18">
        <f t="shared" si="10"/>
        <v>0</v>
      </c>
      <c r="AJ69" s="18">
        <f t="shared" si="11"/>
        <v>0</v>
      </c>
      <c r="AK69" s="18">
        <f t="shared" si="12"/>
        <v>0</v>
      </c>
      <c r="AL69" s="18">
        <f t="shared" si="13"/>
        <v>0</v>
      </c>
      <c r="AM69" s="18">
        <f t="shared" si="14"/>
        <v>0</v>
      </c>
      <c r="AN69" s="18">
        <f t="shared" si="15"/>
        <v>0</v>
      </c>
      <c r="AO69" s="18">
        <f t="shared" si="16"/>
        <v>0</v>
      </c>
      <c r="AP69" s="18">
        <f t="shared" si="17"/>
        <v>0</v>
      </c>
      <c r="AQ69" s="18">
        <f t="shared" si="18"/>
        <v>0</v>
      </c>
      <c r="AR69" s="18">
        <f t="shared" si="19"/>
        <v>0</v>
      </c>
      <c r="AS69" s="18">
        <f t="shared" si="20"/>
        <v>0</v>
      </c>
      <c r="AT69" s="18">
        <f t="shared" si="21"/>
        <v>0</v>
      </c>
      <c r="AU69" s="18">
        <f t="shared" si="22"/>
        <v>0</v>
      </c>
      <c r="AV69" s="18">
        <f t="shared" si="23"/>
        <v>0</v>
      </c>
      <c r="AW69" s="18">
        <f t="shared" si="24"/>
        <v>0</v>
      </c>
      <c r="AX69" s="18">
        <f t="shared" si="25"/>
        <v>0</v>
      </c>
    </row>
    <row r="70" spans="1:50" x14ac:dyDescent="0.25">
      <c r="A70">
        <f>feecalcs!A64</f>
        <v>0</v>
      </c>
      <c r="B70">
        <f>feecalcs!B64</f>
        <v>0</v>
      </c>
      <c r="C70">
        <f>feecalcs!D64</f>
        <v>0</v>
      </c>
      <c r="D70">
        <f>feecalcs!F64</f>
        <v>0</v>
      </c>
      <c r="E70" t="e">
        <f>feecalcs!G64</f>
        <v>#REF!</v>
      </c>
      <c r="F70">
        <f>client_info!F67</f>
        <v>0</v>
      </c>
      <c r="G70">
        <f>client_info!G67</f>
        <v>0</v>
      </c>
      <c r="H70">
        <f>VLOOKUP(F70,lifeexpectancy!A:C,IF(feesovertime!G70="M",2,3),FALSE)</f>
        <v>80.209999999999994</v>
      </c>
      <c r="J70" s="18">
        <f t="shared" si="5"/>
        <v>0</v>
      </c>
      <c r="K70" s="18">
        <f t="shared" ref="K70:AC70" si="83">IF(J70=0,0,IF($F70-1+K$7&gt;=65,J70*(1+$B$2-$B$3),J70*(1+$B$2)+$B$4))</f>
        <v>0</v>
      </c>
      <c r="L70" s="18">
        <f t="shared" si="83"/>
        <v>0</v>
      </c>
      <c r="M70" s="18">
        <f t="shared" si="83"/>
        <v>0</v>
      </c>
      <c r="N70" s="18">
        <f t="shared" si="83"/>
        <v>0</v>
      </c>
      <c r="O70" s="18">
        <f t="shared" si="83"/>
        <v>0</v>
      </c>
      <c r="P70" s="18">
        <f t="shared" si="83"/>
        <v>0</v>
      </c>
      <c r="Q70" s="18">
        <f t="shared" si="83"/>
        <v>0</v>
      </c>
      <c r="R70" s="18">
        <f t="shared" si="83"/>
        <v>0</v>
      </c>
      <c r="S70" s="18">
        <f t="shared" si="83"/>
        <v>0</v>
      </c>
      <c r="T70" s="18">
        <f t="shared" si="83"/>
        <v>0</v>
      </c>
      <c r="U70" s="18">
        <f t="shared" si="83"/>
        <v>0</v>
      </c>
      <c r="V70" s="18">
        <f t="shared" si="83"/>
        <v>0</v>
      </c>
      <c r="W70" s="18">
        <f t="shared" si="83"/>
        <v>0</v>
      </c>
      <c r="X70" s="18">
        <f t="shared" si="83"/>
        <v>0</v>
      </c>
      <c r="Y70" s="18">
        <f t="shared" si="83"/>
        <v>0</v>
      </c>
      <c r="Z70" s="18">
        <f t="shared" si="83"/>
        <v>0</v>
      </c>
      <c r="AA70" s="18">
        <f t="shared" si="83"/>
        <v>0</v>
      </c>
      <c r="AB70" s="18">
        <f t="shared" si="83"/>
        <v>0</v>
      </c>
      <c r="AC70" s="18">
        <f t="shared" si="83"/>
        <v>0</v>
      </c>
      <c r="AE70" s="18">
        <f t="shared" si="6"/>
        <v>0</v>
      </c>
      <c r="AF70" s="18">
        <f t="shared" si="7"/>
        <v>0</v>
      </c>
      <c r="AG70" s="18">
        <f t="shared" si="8"/>
        <v>0</v>
      </c>
      <c r="AH70" s="18">
        <f t="shared" si="9"/>
        <v>0</v>
      </c>
      <c r="AI70" s="18">
        <f t="shared" si="10"/>
        <v>0</v>
      </c>
      <c r="AJ70" s="18">
        <f t="shared" si="11"/>
        <v>0</v>
      </c>
      <c r="AK70" s="18">
        <f t="shared" si="12"/>
        <v>0</v>
      </c>
      <c r="AL70" s="18">
        <f t="shared" si="13"/>
        <v>0</v>
      </c>
      <c r="AM70" s="18">
        <f t="shared" si="14"/>
        <v>0</v>
      </c>
      <c r="AN70" s="18">
        <f t="shared" si="15"/>
        <v>0</v>
      </c>
      <c r="AO70" s="18">
        <f t="shared" si="16"/>
        <v>0</v>
      </c>
      <c r="AP70" s="18">
        <f t="shared" si="17"/>
        <v>0</v>
      </c>
      <c r="AQ70" s="18">
        <f t="shared" si="18"/>
        <v>0</v>
      </c>
      <c r="AR70" s="18">
        <f t="shared" si="19"/>
        <v>0</v>
      </c>
      <c r="AS70" s="18">
        <f t="shared" si="20"/>
        <v>0</v>
      </c>
      <c r="AT70" s="18">
        <f t="shared" si="21"/>
        <v>0</v>
      </c>
      <c r="AU70" s="18">
        <f t="shared" si="22"/>
        <v>0</v>
      </c>
      <c r="AV70" s="18">
        <f t="shared" si="23"/>
        <v>0</v>
      </c>
      <c r="AW70" s="18">
        <f t="shared" si="24"/>
        <v>0</v>
      </c>
      <c r="AX70" s="18">
        <f t="shared" si="25"/>
        <v>0</v>
      </c>
    </row>
    <row r="71" spans="1:50" x14ac:dyDescent="0.25">
      <c r="A71">
        <f>feecalcs!A65</f>
        <v>0</v>
      </c>
      <c r="B71">
        <f>feecalcs!B65</f>
        <v>0</v>
      </c>
      <c r="C71">
        <f>feecalcs!D65</f>
        <v>0</v>
      </c>
      <c r="D71">
        <f>feecalcs!F65</f>
        <v>0</v>
      </c>
      <c r="E71" t="e">
        <f>feecalcs!G65</f>
        <v>#REF!</v>
      </c>
      <c r="F71">
        <f>client_info!F68</f>
        <v>0</v>
      </c>
      <c r="G71">
        <f>client_info!G68</f>
        <v>0</v>
      </c>
      <c r="H71">
        <f>VLOOKUP(F71,lifeexpectancy!A:C,IF(feesovertime!G71="M",2,3),FALSE)</f>
        <v>80.209999999999994</v>
      </c>
      <c r="J71" s="18">
        <f t="shared" si="5"/>
        <v>0</v>
      </c>
      <c r="K71" s="18">
        <f t="shared" ref="K71:AC71" si="84">IF(J71=0,0,IF($F71-1+K$7&gt;=65,J71*(1+$B$2-$B$3),J71*(1+$B$2)+$B$4))</f>
        <v>0</v>
      </c>
      <c r="L71" s="18">
        <f t="shared" si="84"/>
        <v>0</v>
      </c>
      <c r="M71" s="18">
        <f t="shared" si="84"/>
        <v>0</v>
      </c>
      <c r="N71" s="18">
        <f t="shared" si="84"/>
        <v>0</v>
      </c>
      <c r="O71" s="18">
        <f t="shared" si="84"/>
        <v>0</v>
      </c>
      <c r="P71" s="18">
        <f t="shared" si="84"/>
        <v>0</v>
      </c>
      <c r="Q71" s="18">
        <f t="shared" si="84"/>
        <v>0</v>
      </c>
      <c r="R71" s="18">
        <f t="shared" si="84"/>
        <v>0</v>
      </c>
      <c r="S71" s="18">
        <f t="shared" si="84"/>
        <v>0</v>
      </c>
      <c r="T71" s="18">
        <f t="shared" si="84"/>
        <v>0</v>
      </c>
      <c r="U71" s="18">
        <f t="shared" si="84"/>
        <v>0</v>
      </c>
      <c r="V71" s="18">
        <f t="shared" si="84"/>
        <v>0</v>
      </c>
      <c r="W71" s="18">
        <f t="shared" si="84"/>
        <v>0</v>
      </c>
      <c r="X71" s="18">
        <f t="shared" si="84"/>
        <v>0</v>
      </c>
      <c r="Y71" s="18">
        <f t="shared" si="84"/>
        <v>0</v>
      </c>
      <c r="Z71" s="18">
        <f t="shared" si="84"/>
        <v>0</v>
      </c>
      <c r="AA71" s="18">
        <f t="shared" si="84"/>
        <v>0</v>
      </c>
      <c r="AB71" s="18">
        <f t="shared" si="84"/>
        <v>0</v>
      </c>
      <c r="AC71" s="18">
        <f t="shared" si="84"/>
        <v>0</v>
      </c>
      <c r="AE71" s="18">
        <f t="shared" si="6"/>
        <v>0</v>
      </c>
      <c r="AF71" s="18">
        <f t="shared" si="7"/>
        <v>0</v>
      </c>
      <c r="AG71" s="18">
        <f t="shared" si="8"/>
        <v>0</v>
      </c>
      <c r="AH71" s="18">
        <f t="shared" si="9"/>
        <v>0</v>
      </c>
      <c r="AI71" s="18">
        <f t="shared" si="10"/>
        <v>0</v>
      </c>
      <c r="AJ71" s="18">
        <f t="shared" si="11"/>
        <v>0</v>
      </c>
      <c r="AK71" s="18">
        <f t="shared" si="12"/>
        <v>0</v>
      </c>
      <c r="AL71" s="18">
        <f t="shared" si="13"/>
        <v>0</v>
      </c>
      <c r="AM71" s="18">
        <f t="shared" si="14"/>
        <v>0</v>
      </c>
      <c r="AN71" s="18">
        <f t="shared" si="15"/>
        <v>0</v>
      </c>
      <c r="AO71" s="18">
        <f t="shared" si="16"/>
        <v>0</v>
      </c>
      <c r="AP71" s="18">
        <f t="shared" si="17"/>
        <v>0</v>
      </c>
      <c r="AQ71" s="18">
        <f t="shared" si="18"/>
        <v>0</v>
      </c>
      <c r="AR71" s="18">
        <f t="shared" si="19"/>
        <v>0</v>
      </c>
      <c r="AS71" s="18">
        <f t="shared" si="20"/>
        <v>0</v>
      </c>
      <c r="AT71" s="18">
        <f t="shared" si="21"/>
        <v>0</v>
      </c>
      <c r="AU71" s="18">
        <f t="shared" si="22"/>
        <v>0</v>
      </c>
      <c r="AV71" s="18">
        <f t="shared" si="23"/>
        <v>0</v>
      </c>
      <c r="AW71" s="18">
        <f t="shared" si="24"/>
        <v>0</v>
      </c>
      <c r="AX71" s="18">
        <f t="shared" si="25"/>
        <v>0</v>
      </c>
    </row>
    <row r="72" spans="1:50" x14ac:dyDescent="0.25">
      <c r="A72">
        <f>feecalcs!A66</f>
        <v>0</v>
      </c>
      <c r="B72">
        <f>feecalcs!B66</f>
        <v>0</v>
      </c>
      <c r="C72">
        <f>feecalcs!D66</f>
        <v>0</v>
      </c>
      <c r="D72">
        <f>feecalcs!F66</f>
        <v>0</v>
      </c>
      <c r="E72" t="e">
        <f>feecalcs!G66</f>
        <v>#REF!</v>
      </c>
      <c r="F72">
        <f>client_info!F69</f>
        <v>0</v>
      </c>
      <c r="G72">
        <f>client_info!G69</f>
        <v>0</v>
      </c>
      <c r="H72">
        <f>VLOOKUP(F72,lifeexpectancy!A:C,IF(feesovertime!G72="M",2,3),FALSE)</f>
        <v>80.209999999999994</v>
      </c>
      <c r="J72" s="18">
        <f t="shared" si="5"/>
        <v>0</v>
      </c>
      <c r="K72" s="18">
        <f t="shared" ref="K72:AC72" si="85">IF(J72=0,0,IF($F72-1+K$7&gt;=65,J72*(1+$B$2-$B$3),J72*(1+$B$2)+$B$4))</f>
        <v>0</v>
      </c>
      <c r="L72" s="18">
        <f t="shared" si="85"/>
        <v>0</v>
      </c>
      <c r="M72" s="18">
        <f t="shared" si="85"/>
        <v>0</v>
      </c>
      <c r="N72" s="18">
        <f t="shared" si="85"/>
        <v>0</v>
      </c>
      <c r="O72" s="18">
        <f t="shared" si="85"/>
        <v>0</v>
      </c>
      <c r="P72" s="18">
        <f t="shared" si="85"/>
        <v>0</v>
      </c>
      <c r="Q72" s="18">
        <f t="shared" si="85"/>
        <v>0</v>
      </c>
      <c r="R72" s="18">
        <f t="shared" si="85"/>
        <v>0</v>
      </c>
      <c r="S72" s="18">
        <f t="shared" si="85"/>
        <v>0</v>
      </c>
      <c r="T72" s="18">
        <f t="shared" si="85"/>
        <v>0</v>
      </c>
      <c r="U72" s="18">
        <f t="shared" si="85"/>
        <v>0</v>
      </c>
      <c r="V72" s="18">
        <f t="shared" si="85"/>
        <v>0</v>
      </c>
      <c r="W72" s="18">
        <f t="shared" si="85"/>
        <v>0</v>
      </c>
      <c r="X72" s="18">
        <f t="shared" si="85"/>
        <v>0</v>
      </c>
      <c r="Y72" s="18">
        <f t="shared" si="85"/>
        <v>0</v>
      </c>
      <c r="Z72" s="18">
        <f t="shared" si="85"/>
        <v>0</v>
      </c>
      <c r="AA72" s="18">
        <f t="shared" si="85"/>
        <v>0</v>
      </c>
      <c r="AB72" s="18">
        <f t="shared" si="85"/>
        <v>0</v>
      </c>
      <c r="AC72" s="18">
        <f t="shared" si="85"/>
        <v>0</v>
      </c>
      <c r="AE72" s="18">
        <f t="shared" si="6"/>
        <v>0</v>
      </c>
      <c r="AF72" s="18">
        <f t="shared" si="7"/>
        <v>0</v>
      </c>
      <c r="AG72" s="18">
        <f t="shared" si="8"/>
        <v>0</v>
      </c>
      <c r="AH72" s="18">
        <f t="shared" si="9"/>
        <v>0</v>
      </c>
      <c r="AI72" s="18">
        <f t="shared" si="10"/>
        <v>0</v>
      </c>
      <c r="AJ72" s="18">
        <f t="shared" si="11"/>
        <v>0</v>
      </c>
      <c r="AK72" s="18">
        <f t="shared" si="12"/>
        <v>0</v>
      </c>
      <c r="AL72" s="18">
        <f t="shared" si="13"/>
        <v>0</v>
      </c>
      <c r="AM72" s="18">
        <f t="shared" si="14"/>
        <v>0</v>
      </c>
      <c r="AN72" s="18">
        <f t="shared" si="15"/>
        <v>0</v>
      </c>
      <c r="AO72" s="18">
        <f t="shared" si="16"/>
        <v>0</v>
      </c>
      <c r="AP72" s="18">
        <f t="shared" si="17"/>
        <v>0</v>
      </c>
      <c r="AQ72" s="18">
        <f t="shared" si="18"/>
        <v>0</v>
      </c>
      <c r="AR72" s="18">
        <f t="shared" si="19"/>
        <v>0</v>
      </c>
      <c r="AS72" s="18">
        <f t="shared" si="20"/>
        <v>0</v>
      </c>
      <c r="AT72" s="18">
        <f t="shared" si="21"/>
        <v>0</v>
      </c>
      <c r="AU72" s="18">
        <f t="shared" si="22"/>
        <v>0</v>
      </c>
      <c r="AV72" s="18">
        <f t="shared" si="23"/>
        <v>0</v>
      </c>
      <c r="AW72" s="18">
        <f t="shared" si="24"/>
        <v>0</v>
      </c>
      <c r="AX72" s="18">
        <f t="shared" si="25"/>
        <v>0</v>
      </c>
    </row>
    <row r="73" spans="1:50" x14ac:dyDescent="0.25">
      <c r="A73">
        <f>feecalcs!A67</f>
        <v>0</v>
      </c>
      <c r="B73">
        <f>feecalcs!B67</f>
        <v>0</v>
      </c>
      <c r="C73">
        <f>feecalcs!D67</f>
        <v>0</v>
      </c>
      <c r="D73">
        <f>feecalcs!F67</f>
        <v>0</v>
      </c>
      <c r="E73" t="e">
        <f>feecalcs!G67</f>
        <v>#REF!</v>
      </c>
      <c r="F73">
        <f>client_info!F70</f>
        <v>0</v>
      </c>
      <c r="G73">
        <f>client_info!G70</f>
        <v>0</v>
      </c>
      <c r="H73">
        <f>VLOOKUP(F73,lifeexpectancy!A:C,IF(feesovertime!G73="M",2,3),FALSE)</f>
        <v>80.209999999999994</v>
      </c>
      <c r="J73" s="18">
        <f t="shared" ref="J73:J136" si="86">D73</f>
        <v>0</v>
      </c>
      <c r="K73" s="18">
        <f t="shared" ref="K73:AC73" si="87">IF(J73=0,0,IF($F73-1+K$7&gt;=65,J73*(1+$B$2-$B$3),J73*(1+$B$2)+$B$4))</f>
        <v>0</v>
      </c>
      <c r="L73" s="18">
        <f t="shared" si="87"/>
        <v>0</v>
      </c>
      <c r="M73" s="18">
        <f t="shared" si="87"/>
        <v>0</v>
      </c>
      <c r="N73" s="18">
        <f t="shared" si="87"/>
        <v>0</v>
      </c>
      <c r="O73" s="18">
        <f t="shared" si="87"/>
        <v>0</v>
      </c>
      <c r="P73" s="18">
        <f t="shared" si="87"/>
        <v>0</v>
      </c>
      <c r="Q73" s="18">
        <f t="shared" si="87"/>
        <v>0</v>
      </c>
      <c r="R73" s="18">
        <f t="shared" si="87"/>
        <v>0</v>
      </c>
      <c r="S73" s="18">
        <f t="shared" si="87"/>
        <v>0</v>
      </c>
      <c r="T73" s="18">
        <f t="shared" si="87"/>
        <v>0</v>
      </c>
      <c r="U73" s="18">
        <f t="shared" si="87"/>
        <v>0</v>
      </c>
      <c r="V73" s="18">
        <f t="shared" si="87"/>
        <v>0</v>
      </c>
      <c r="W73" s="18">
        <f t="shared" si="87"/>
        <v>0</v>
      </c>
      <c r="X73" s="18">
        <f t="shared" si="87"/>
        <v>0</v>
      </c>
      <c r="Y73" s="18">
        <f t="shared" si="87"/>
        <v>0</v>
      </c>
      <c r="Z73" s="18">
        <f t="shared" si="87"/>
        <v>0</v>
      </c>
      <c r="AA73" s="18">
        <f t="shared" si="87"/>
        <v>0</v>
      </c>
      <c r="AB73" s="18">
        <f t="shared" si="87"/>
        <v>0</v>
      </c>
      <c r="AC73" s="18">
        <f t="shared" si="87"/>
        <v>0</v>
      </c>
      <c r="AE73" s="18">
        <f t="shared" ref="AE73:AE136" si="88">IFERROR(E73,0)</f>
        <v>0</v>
      </c>
      <c r="AF73" s="18">
        <f t="shared" ref="AF73:AF136" si="89">IF(ROUND($H73,0)&gt;=AF$7,IF($B73="Flat Fee",AE73,$AE73+$B$1*(K73-$J73)),0)</f>
        <v>0</v>
      </c>
      <c r="AG73" s="18">
        <f t="shared" ref="AG73:AG136" si="90">IF(ROUND($H73,0)&gt;=AG$7,IF($B73="Flat Fee",AF73,$AE73+$B$1*(L73-$J73)),0)</f>
        <v>0</v>
      </c>
      <c r="AH73" s="18">
        <f t="shared" ref="AH73:AH136" si="91">IF(ROUND($H73,0)&gt;=AH$7,IF($B73="Flat Fee",AG73,$AE73+$B$1*(M73-$J73)),0)</f>
        <v>0</v>
      </c>
      <c r="AI73" s="18">
        <f t="shared" ref="AI73:AI136" si="92">IF(ROUND($H73,0)&gt;=AI$7,IF($B73="Flat Fee",AH73,$AE73+$B$1*(N73-$J73)),0)</f>
        <v>0</v>
      </c>
      <c r="AJ73" s="18">
        <f t="shared" ref="AJ73:AJ136" si="93">IF(ROUND($H73,0)&gt;=AJ$7,IF($B73="Flat Fee",AI73,$AE73+$B$1*(O73-$J73)),0)</f>
        <v>0</v>
      </c>
      <c r="AK73" s="18">
        <f t="shared" ref="AK73:AK136" si="94">IF(ROUND($H73,0)&gt;=AK$7,IF($B73="Flat Fee",AJ73,$AE73+$B$1*(P73-$J73)),0)</f>
        <v>0</v>
      </c>
      <c r="AL73" s="18">
        <f t="shared" ref="AL73:AL136" si="95">IF(ROUND($H73,0)&gt;=AL$7,IF($B73="Flat Fee",AK73,$AE73+$B$1*(Q73-$J73)),0)</f>
        <v>0</v>
      </c>
      <c r="AM73" s="18">
        <f t="shared" ref="AM73:AM136" si="96">IF(ROUND($H73,0)&gt;=AM$7,IF($B73="Flat Fee",AL73,$AE73+$B$1*(R73-$J73)),0)</f>
        <v>0</v>
      </c>
      <c r="AN73" s="18">
        <f t="shared" ref="AN73:AN136" si="97">IF(ROUND($H73,0)&gt;=AN$7,IF($B73="Flat Fee",AM73,$AE73+$B$1*(S73-$J73)),0)</f>
        <v>0</v>
      </c>
      <c r="AO73" s="18">
        <f t="shared" ref="AO73:AO136" si="98">IF(ROUND($H73,0)&gt;=AO$7,IF($B73="Flat Fee",AN73,$AE73+$B$1*(T73-$J73)),0)</f>
        <v>0</v>
      </c>
      <c r="AP73" s="18">
        <f t="shared" ref="AP73:AP136" si="99">IF(ROUND($H73,0)&gt;=AP$7,IF($B73="Flat Fee",AO73,$AE73+$B$1*(U73-$J73)),0)</f>
        <v>0</v>
      </c>
      <c r="AQ73" s="18">
        <f t="shared" ref="AQ73:AQ136" si="100">IF(ROUND($H73,0)&gt;=AQ$7,IF($B73="Flat Fee",AP73,$AE73+$B$1*(V73-$J73)),0)</f>
        <v>0</v>
      </c>
      <c r="AR73" s="18">
        <f t="shared" ref="AR73:AR136" si="101">IF(ROUND($H73,0)&gt;=AR$7,IF($B73="Flat Fee",AQ73,$AE73+$B$1*(W73-$J73)),0)</f>
        <v>0</v>
      </c>
      <c r="AS73" s="18">
        <f t="shared" ref="AS73:AS136" si="102">IF(ROUND($H73,0)&gt;=AS$7,IF($B73="Flat Fee",AR73,$AE73+$B$1*(X73-$J73)),0)</f>
        <v>0</v>
      </c>
      <c r="AT73" s="18">
        <f t="shared" ref="AT73:AT136" si="103">IF(ROUND($H73,0)&gt;=AT$7,IF($B73="Flat Fee",AS73,$AE73+$B$1*(Y73-$J73)),0)</f>
        <v>0</v>
      </c>
      <c r="AU73" s="18">
        <f t="shared" ref="AU73:AU136" si="104">IF(ROUND($H73,0)&gt;=AU$7,IF($B73="Flat Fee",AT73,$AE73+$B$1*(Z73-$J73)),0)</f>
        <v>0</v>
      </c>
      <c r="AV73" s="18">
        <f t="shared" ref="AV73:AV136" si="105">IF(ROUND($H73,0)&gt;=AV$7,IF($B73="Flat Fee",AU73,$AE73+$B$1*(AA73-$J73)),0)</f>
        <v>0</v>
      </c>
      <c r="AW73" s="18">
        <f t="shared" ref="AW73:AW136" si="106">IF(ROUND($H73,0)&gt;=AW$7,IF($B73="Flat Fee",AV73,$AE73+$B$1*(AB73-$J73)),0)</f>
        <v>0</v>
      </c>
      <c r="AX73" s="18">
        <f t="shared" ref="AX73:AX136" si="107">IF(ROUND($H73,0)&gt;=AX$7,IF($B73="Flat Fee",AW73,$AE73+$B$1*(AC73-$J73)),0)</f>
        <v>0</v>
      </c>
    </row>
    <row r="74" spans="1:50" x14ac:dyDescent="0.25">
      <c r="A74">
        <f>feecalcs!A68</f>
        <v>0</v>
      </c>
      <c r="B74">
        <f>feecalcs!B68</f>
        <v>0</v>
      </c>
      <c r="C74">
        <f>feecalcs!D68</f>
        <v>0</v>
      </c>
      <c r="D74">
        <f>feecalcs!F68</f>
        <v>0</v>
      </c>
      <c r="E74" t="e">
        <f>feecalcs!G68</f>
        <v>#REF!</v>
      </c>
      <c r="F74">
        <f>client_info!F71</f>
        <v>0</v>
      </c>
      <c r="G74">
        <f>client_info!G71</f>
        <v>0</v>
      </c>
      <c r="H74">
        <f>VLOOKUP(F74,lifeexpectancy!A:C,IF(feesovertime!G74="M",2,3),FALSE)</f>
        <v>80.209999999999994</v>
      </c>
      <c r="J74" s="18">
        <f t="shared" si="86"/>
        <v>0</v>
      </c>
      <c r="K74" s="18">
        <f t="shared" ref="K74:AC74" si="108">IF(J74=0,0,IF($F74-1+K$7&gt;=65,J74*(1+$B$2-$B$3),J74*(1+$B$2)+$B$4))</f>
        <v>0</v>
      </c>
      <c r="L74" s="18">
        <f t="shared" si="108"/>
        <v>0</v>
      </c>
      <c r="M74" s="18">
        <f t="shared" si="108"/>
        <v>0</v>
      </c>
      <c r="N74" s="18">
        <f t="shared" si="108"/>
        <v>0</v>
      </c>
      <c r="O74" s="18">
        <f t="shared" si="108"/>
        <v>0</v>
      </c>
      <c r="P74" s="18">
        <f t="shared" si="108"/>
        <v>0</v>
      </c>
      <c r="Q74" s="18">
        <f t="shared" si="108"/>
        <v>0</v>
      </c>
      <c r="R74" s="18">
        <f t="shared" si="108"/>
        <v>0</v>
      </c>
      <c r="S74" s="18">
        <f t="shared" si="108"/>
        <v>0</v>
      </c>
      <c r="T74" s="18">
        <f t="shared" si="108"/>
        <v>0</v>
      </c>
      <c r="U74" s="18">
        <f t="shared" si="108"/>
        <v>0</v>
      </c>
      <c r="V74" s="18">
        <f t="shared" si="108"/>
        <v>0</v>
      </c>
      <c r="W74" s="18">
        <f t="shared" si="108"/>
        <v>0</v>
      </c>
      <c r="X74" s="18">
        <f t="shared" si="108"/>
        <v>0</v>
      </c>
      <c r="Y74" s="18">
        <f t="shared" si="108"/>
        <v>0</v>
      </c>
      <c r="Z74" s="18">
        <f t="shared" si="108"/>
        <v>0</v>
      </c>
      <c r="AA74" s="18">
        <f t="shared" si="108"/>
        <v>0</v>
      </c>
      <c r="AB74" s="18">
        <f t="shared" si="108"/>
        <v>0</v>
      </c>
      <c r="AC74" s="18">
        <f t="shared" si="108"/>
        <v>0</v>
      </c>
      <c r="AE74" s="18">
        <f t="shared" si="88"/>
        <v>0</v>
      </c>
      <c r="AF74" s="18">
        <f t="shared" si="89"/>
        <v>0</v>
      </c>
      <c r="AG74" s="18">
        <f t="shared" si="90"/>
        <v>0</v>
      </c>
      <c r="AH74" s="18">
        <f t="shared" si="91"/>
        <v>0</v>
      </c>
      <c r="AI74" s="18">
        <f t="shared" si="92"/>
        <v>0</v>
      </c>
      <c r="AJ74" s="18">
        <f t="shared" si="93"/>
        <v>0</v>
      </c>
      <c r="AK74" s="18">
        <f t="shared" si="94"/>
        <v>0</v>
      </c>
      <c r="AL74" s="18">
        <f t="shared" si="95"/>
        <v>0</v>
      </c>
      <c r="AM74" s="18">
        <f t="shared" si="96"/>
        <v>0</v>
      </c>
      <c r="AN74" s="18">
        <f t="shared" si="97"/>
        <v>0</v>
      </c>
      <c r="AO74" s="18">
        <f t="shared" si="98"/>
        <v>0</v>
      </c>
      <c r="AP74" s="18">
        <f t="shared" si="99"/>
        <v>0</v>
      </c>
      <c r="AQ74" s="18">
        <f t="shared" si="100"/>
        <v>0</v>
      </c>
      <c r="AR74" s="18">
        <f t="shared" si="101"/>
        <v>0</v>
      </c>
      <c r="AS74" s="18">
        <f t="shared" si="102"/>
        <v>0</v>
      </c>
      <c r="AT74" s="18">
        <f t="shared" si="103"/>
        <v>0</v>
      </c>
      <c r="AU74" s="18">
        <f t="shared" si="104"/>
        <v>0</v>
      </c>
      <c r="AV74" s="18">
        <f t="shared" si="105"/>
        <v>0</v>
      </c>
      <c r="AW74" s="18">
        <f t="shared" si="106"/>
        <v>0</v>
      </c>
      <c r="AX74" s="18">
        <f t="shared" si="107"/>
        <v>0</v>
      </c>
    </row>
    <row r="75" spans="1:50" x14ac:dyDescent="0.25">
      <c r="A75">
        <f>feecalcs!A69</f>
        <v>0</v>
      </c>
      <c r="B75">
        <f>feecalcs!B69</f>
        <v>0</v>
      </c>
      <c r="C75">
        <f>feecalcs!D69</f>
        <v>0</v>
      </c>
      <c r="D75">
        <f>feecalcs!F69</f>
        <v>0</v>
      </c>
      <c r="E75" t="e">
        <f>feecalcs!G69</f>
        <v>#REF!</v>
      </c>
      <c r="F75">
        <f>client_info!F72</f>
        <v>0</v>
      </c>
      <c r="G75">
        <f>client_info!G72</f>
        <v>0</v>
      </c>
      <c r="H75">
        <f>VLOOKUP(F75,lifeexpectancy!A:C,IF(feesovertime!G75="M",2,3),FALSE)</f>
        <v>80.209999999999994</v>
      </c>
      <c r="J75" s="18">
        <f t="shared" si="86"/>
        <v>0</v>
      </c>
      <c r="K75" s="18">
        <f t="shared" ref="K75:AC75" si="109">IF(J75=0,0,IF($F75-1+K$7&gt;=65,J75*(1+$B$2-$B$3),J75*(1+$B$2)+$B$4))</f>
        <v>0</v>
      </c>
      <c r="L75" s="18">
        <f t="shared" si="109"/>
        <v>0</v>
      </c>
      <c r="M75" s="18">
        <f t="shared" si="109"/>
        <v>0</v>
      </c>
      <c r="N75" s="18">
        <f t="shared" si="109"/>
        <v>0</v>
      </c>
      <c r="O75" s="18">
        <f t="shared" si="109"/>
        <v>0</v>
      </c>
      <c r="P75" s="18">
        <f t="shared" si="109"/>
        <v>0</v>
      </c>
      <c r="Q75" s="18">
        <f t="shared" si="109"/>
        <v>0</v>
      </c>
      <c r="R75" s="18">
        <f t="shared" si="109"/>
        <v>0</v>
      </c>
      <c r="S75" s="18">
        <f t="shared" si="109"/>
        <v>0</v>
      </c>
      <c r="T75" s="18">
        <f t="shared" si="109"/>
        <v>0</v>
      </c>
      <c r="U75" s="18">
        <f t="shared" si="109"/>
        <v>0</v>
      </c>
      <c r="V75" s="18">
        <f t="shared" si="109"/>
        <v>0</v>
      </c>
      <c r="W75" s="18">
        <f t="shared" si="109"/>
        <v>0</v>
      </c>
      <c r="X75" s="18">
        <f t="shared" si="109"/>
        <v>0</v>
      </c>
      <c r="Y75" s="18">
        <f t="shared" si="109"/>
        <v>0</v>
      </c>
      <c r="Z75" s="18">
        <f t="shared" si="109"/>
        <v>0</v>
      </c>
      <c r="AA75" s="18">
        <f t="shared" si="109"/>
        <v>0</v>
      </c>
      <c r="AB75" s="18">
        <f t="shared" si="109"/>
        <v>0</v>
      </c>
      <c r="AC75" s="18">
        <f t="shared" si="109"/>
        <v>0</v>
      </c>
      <c r="AE75" s="18">
        <f t="shared" si="88"/>
        <v>0</v>
      </c>
      <c r="AF75" s="18">
        <f t="shared" si="89"/>
        <v>0</v>
      </c>
      <c r="AG75" s="18">
        <f t="shared" si="90"/>
        <v>0</v>
      </c>
      <c r="AH75" s="18">
        <f t="shared" si="91"/>
        <v>0</v>
      </c>
      <c r="AI75" s="18">
        <f t="shared" si="92"/>
        <v>0</v>
      </c>
      <c r="AJ75" s="18">
        <f t="shared" si="93"/>
        <v>0</v>
      </c>
      <c r="AK75" s="18">
        <f t="shared" si="94"/>
        <v>0</v>
      </c>
      <c r="AL75" s="18">
        <f t="shared" si="95"/>
        <v>0</v>
      </c>
      <c r="AM75" s="18">
        <f t="shared" si="96"/>
        <v>0</v>
      </c>
      <c r="AN75" s="18">
        <f t="shared" si="97"/>
        <v>0</v>
      </c>
      <c r="AO75" s="18">
        <f t="shared" si="98"/>
        <v>0</v>
      </c>
      <c r="AP75" s="18">
        <f t="shared" si="99"/>
        <v>0</v>
      </c>
      <c r="AQ75" s="18">
        <f t="shared" si="100"/>
        <v>0</v>
      </c>
      <c r="AR75" s="18">
        <f t="shared" si="101"/>
        <v>0</v>
      </c>
      <c r="AS75" s="18">
        <f t="shared" si="102"/>
        <v>0</v>
      </c>
      <c r="AT75" s="18">
        <f t="shared" si="103"/>
        <v>0</v>
      </c>
      <c r="AU75" s="18">
        <f t="shared" si="104"/>
        <v>0</v>
      </c>
      <c r="AV75" s="18">
        <f t="shared" si="105"/>
        <v>0</v>
      </c>
      <c r="AW75" s="18">
        <f t="shared" si="106"/>
        <v>0</v>
      </c>
      <c r="AX75" s="18">
        <f t="shared" si="107"/>
        <v>0</v>
      </c>
    </row>
    <row r="76" spans="1:50" x14ac:dyDescent="0.25">
      <c r="A76">
        <f>feecalcs!A70</f>
        <v>0</v>
      </c>
      <c r="B76">
        <f>feecalcs!B70</f>
        <v>0</v>
      </c>
      <c r="C76">
        <f>feecalcs!D70</f>
        <v>0</v>
      </c>
      <c r="D76">
        <f>feecalcs!F70</f>
        <v>0</v>
      </c>
      <c r="E76" t="e">
        <f>feecalcs!G70</f>
        <v>#REF!</v>
      </c>
      <c r="F76">
        <f>client_info!F73</f>
        <v>0</v>
      </c>
      <c r="G76">
        <f>client_info!G73</f>
        <v>0</v>
      </c>
      <c r="H76">
        <f>VLOOKUP(F76,lifeexpectancy!A:C,IF(feesovertime!G76="M",2,3),FALSE)</f>
        <v>80.209999999999994</v>
      </c>
      <c r="J76" s="18">
        <f t="shared" si="86"/>
        <v>0</v>
      </c>
      <c r="K76" s="18">
        <f t="shared" ref="K76:AC76" si="110">IF(J76=0,0,IF($F76-1+K$7&gt;=65,J76*(1+$B$2-$B$3),J76*(1+$B$2)+$B$4))</f>
        <v>0</v>
      </c>
      <c r="L76" s="18">
        <f t="shared" si="110"/>
        <v>0</v>
      </c>
      <c r="M76" s="18">
        <f t="shared" si="110"/>
        <v>0</v>
      </c>
      <c r="N76" s="18">
        <f t="shared" si="110"/>
        <v>0</v>
      </c>
      <c r="O76" s="18">
        <f t="shared" si="110"/>
        <v>0</v>
      </c>
      <c r="P76" s="18">
        <f t="shared" si="110"/>
        <v>0</v>
      </c>
      <c r="Q76" s="18">
        <f t="shared" si="110"/>
        <v>0</v>
      </c>
      <c r="R76" s="18">
        <f t="shared" si="110"/>
        <v>0</v>
      </c>
      <c r="S76" s="18">
        <f t="shared" si="110"/>
        <v>0</v>
      </c>
      <c r="T76" s="18">
        <f t="shared" si="110"/>
        <v>0</v>
      </c>
      <c r="U76" s="18">
        <f t="shared" si="110"/>
        <v>0</v>
      </c>
      <c r="V76" s="18">
        <f t="shared" si="110"/>
        <v>0</v>
      </c>
      <c r="W76" s="18">
        <f t="shared" si="110"/>
        <v>0</v>
      </c>
      <c r="X76" s="18">
        <f t="shared" si="110"/>
        <v>0</v>
      </c>
      <c r="Y76" s="18">
        <f t="shared" si="110"/>
        <v>0</v>
      </c>
      <c r="Z76" s="18">
        <f t="shared" si="110"/>
        <v>0</v>
      </c>
      <c r="AA76" s="18">
        <f t="shared" si="110"/>
        <v>0</v>
      </c>
      <c r="AB76" s="18">
        <f t="shared" si="110"/>
        <v>0</v>
      </c>
      <c r="AC76" s="18">
        <f t="shared" si="110"/>
        <v>0</v>
      </c>
      <c r="AE76" s="18">
        <f t="shared" si="88"/>
        <v>0</v>
      </c>
      <c r="AF76" s="18">
        <f t="shared" si="89"/>
        <v>0</v>
      </c>
      <c r="AG76" s="18">
        <f t="shared" si="90"/>
        <v>0</v>
      </c>
      <c r="AH76" s="18">
        <f t="shared" si="91"/>
        <v>0</v>
      </c>
      <c r="AI76" s="18">
        <f t="shared" si="92"/>
        <v>0</v>
      </c>
      <c r="AJ76" s="18">
        <f t="shared" si="93"/>
        <v>0</v>
      </c>
      <c r="AK76" s="18">
        <f t="shared" si="94"/>
        <v>0</v>
      </c>
      <c r="AL76" s="18">
        <f t="shared" si="95"/>
        <v>0</v>
      </c>
      <c r="AM76" s="18">
        <f t="shared" si="96"/>
        <v>0</v>
      </c>
      <c r="AN76" s="18">
        <f t="shared" si="97"/>
        <v>0</v>
      </c>
      <c r="AO76" s="18">
        <f t="shared" si="98"/>
        <v>0</v>
      </c>
      <c r="AP76" s="18">
        <f t="shared" si="99"/>
        <v>0</v>
      </c>
      <c r="AQ76" s="18">
        <f t="shared" si="100"/>
        <v>0</v>
      </c>
      <c r="AR76" s="18">
        <f t="shared" si="101"/>
        <v>0</v>
      </c>
      <c r="AS76" s="18">
        <f t="shared" si="102"/>
        <v>0</v>
      </c>
      <c r="AT76" s="18">
        <f t="shared" si="103"/>
        <v>0</v>
      </c>
      <c r="AU76" s="18">
        <f t="shared" si="104"/>
        <v>0</v>
      </c>
      <c r="AV76" s="18">
        <f t="shared" si="105"/>
        <v>0</v>
      </c>
      <c r="AW76" s="18">
        <f t="shared" si="106"/>
        <v>0</v>
      </c>
      <c r="AX76" s="18">
        <f t="shared" si="107"/>
        <v>0</v>
      </c>
    </row>
    <row r="77" spans="1:50" x14ac:dyDescent="0.25">
      <c r="A77">
        <f>feecalcs!A71</f>
        <v>0</v>
      </c>
      <c r="B77">
        <f>feecalcs!B71</f>
        <v>0</v>
      </c>
      <c r="C77">
        <f>feecalcs!D71</f>
        <v>0</v>
      </c>
      <c r="D77">
        <f>feecalcs!F71</f>
        <v>0</v>
      </c>
      <c r="E77" t="e">
        <f>feecalcs!G71</f>
        <v>#REF!</v>
      </c>
      <c r="F77">
        <f>client_info!F74</f>
        <v>0</v>
      </c>
      <c r="G77">
        <f>client_info!G74</f>
        <v>0</v>
      </c>
      <c r="H77">
        <f>VLOOKUP(F77,lifeexpectancy!A:C,IF(feesovertime!G77="M",2,3),FALSE)</f>
        <v>80.209999999999994</v>
      </c>
      <c r="J77" s="18">
        <f t="shared" si="86"/>
        <v>0</v>
      </c>
      <c r="K77" s="18">
        <f t="shared" ref="K77:AC77" si="111">IF(J77=0,0,IF($F77-1+K$7&gt;=65,J77*(1+$B$2-$B$3),J77*(1+$B$2)+$B$4))</f>
        <v>0</v>
      </c>
      <c r="L77" s="18">
        <f t="shared" si="111"/>
        <v>0</v>
      </c>
      <c r="M77" s="18">
        <f t="shared" si="111"/>
        <v>0</v>
      </c>
      <c r="N77" s="18">
        <f t="shared" si="111"/>
        <v>0</v>
      </c>
      <c r="O77" s="18">
        <f t="shared" si="111"/>
        <v>0</v>
      </c>
      <c r="P77" s="18">
        <f t="shared" si="111"/>
        <v>0</v>
      </c>
      <c r="Q77" s="18">
        <f t="shared" si="111"/>
        <v>0</v>
      </c>
      <c r="R77" s="18">
        <f t="shared" si="111"/>
        <v>0</v>
      </c>
      <c r="S77" s="18">
        <f t="shared" si="111"/>
        <v>0</v>
      </c>
      <c r="T77" s="18">
        <f t="shared" si="111"/>
        <v>0</v>
      </c>
      <c r="U77" s="18">
        <f t="shared" si="111"/>
        <v>0</v>
      </c>
      <c r="V77" s="18">
        <f t="shared" si="111"/>
        <v>0</v>
      </c>
      <c r="W77" s="18">
        <f t="shared" si="111"/>
        <v>0</v>
      </c>
      <c r="X77" s="18">
        <f t="shared" si="111"/>
        <v>0</v>
      </c>
      <c r="Y77" s="18">
        <f t="shared" si="111"/>
        <v>0</v>
      </c>
      <c r="Z77" s="18">
        <f t="shared" si="111"/>
        <v>0</v>
      </c>
      <c r="AA77" s="18">
        <f t="shared" si="111"/>
        <v>0</v>
      </c>
      <c r="AB77" s="18">
        <f t="shared" si="111"/>
        <v>0</v>
      </c>
      <c r="AC77" s="18">
        <f t="shared" si="111"/>
        <v>0</v>
      </c>
      <c r="AE77" s="18">
        <f t="shared" si="88"/>
        <v>0</v>
      </c>
      <c r="AF77" s="18">
        <f t="shared" si="89"/>
        <v>0</v>
      </c>
      <c r="AG77" s="18">
        <f t="shared" si="90"/>
        <v>0</v>
      </c>
      <c r="AH77" s="18">
        <f t="shared" si="91"/>
        <v>0</v>
      </c>
      <c r="AI77" s="18">
        <f t="shared" si="92"/>
        <v>0</v>
      </c>
      <c r="AJ77" s="18">
        <f t="shared" si="93"/>
        <v>0</v>
      </c>
      <c r="AK77" s="18">
        <f t="shared" si="94"/>
        <v>0</v>
      </c>
      <c r="AL77" s="18">
        <f t="shared" si="95"/>
        <v>0</v>
      </c>
      <c r="AM77" s="18">
        <f t="shared" si="96"/>
        <v>0</v>
      </c>
      <c r="AN77" s="18">
        <f t="shared" si="97"/>
        <v>0</v>
      </c>
      <c r="AO77" s="18">
        <f t="shared" si="98"/>
        <v>0</v>
      </c>
      <c r="AP77" s="18">
        <f t="shared" si="99"/>
        <v>0</v>
      </c>
      <c r="AQ77" s="18">
        <f t="shared" si="100"/>
        <v>0</v>
      </c>
      <c r="AR77" s="18">
        <f t="shared" si="101"/>
        <v>0</v>
      </c>
      <c r="AS77" s="18">
        <f t="shared" si="102"/>
        <v>0</v>
      </c>
      <c r="AT77" s="18">
        <f t="shared" si="103"/>
        <v>0</v>
      </c>
      <c r="AU77" s="18">
        <f t="shared" si="104"/>
        <v>0</v>
      </c>
      <c r="AV77" s="18">
        <f t="shared" si="105"/>
        <v>0</v>
      </c>
      <c r="AW77" s="18">
        <f t="shared" si="106"/>
        <v>0</v>
      </c>
      <c r="AX77" s="18">
        <f t="shared" si="107"/>
        <v>0</v>
      </c>
    </row>
    <row r="78" spans="1:50" x14ac:dyDescent="0.25">
      <c r="A78">
        <f>feecalcs!A72</f>
        <v>0</v>
      </c>
      <c r="B78">
        <f>feecalcs!B72</f>
        <v>0</v>
      </c>
      <c r="C78">
        <f>feecalcs!D72</f>
        <v>0</v>
      </c>
      <c r="D78">
        <f>feecalcs!F72</f>
        <v>0</v>
      </c>
      <c r="E78" t="e">
        <f>feecalcs!G72</f>
        <v>#REF!</v>
      </c>
      <c r="F78">
        <f>client_info!F75</f>
        <v>0</v>
      </c>
      <c r="G78">
        <f>client_info!G75</f>
        <v>0</v>
      </c>
      <c r="H78">
        <f>VLOOKUP(F78,lifeexpectancy!A:C,IF(feesovertime!G78="M",2,3),FALSE)</f>
        <v>80.209999999999994</v>
      </c>
      <c r="J78" s="18">
        <f t="shared" si="86"/>
        <v>0</v>
      </c>
      <c r="K78" s="18">
        <f t="shared" ref="K78:AC78" si="112">IF(J78=0,0,IF($F78-1+K$7&gt;=65,J78*(1+$B$2-$B$3),J78*(1+$B$2)+$B$4))</f>
        <v>0</v>
      </c>
      <c r="L78" s="18">
        <f t="shared" si="112"/>
        <v>0</v>
      </c>
      <c r="M78" s="18">
        <f t="shared" si="112"/>
        <v>0</v>
      </c>
      <c r="N78" s="18">
        <f t="shared" si="112"/>
        <v>0</v>
      </c>
      <c r="O78" s="18">
        <f t="shared" si="112"/>
        <v>0</v>
      </c>
      <c r="P78" s="18">
        <f t="shared" si="112"/>
        <v>0</v>
      </c>
      <c r="Q78" s="18">
        <f t="shared" si="112"/>
        <v>0</v>
      </c>
      <c r="R78" s="18">
        <f t="shared" si="112"/>
        <v>0</v>
      </c>
      <c r="S78" s="18">
        <f t="shared" si="112"/>
        <v>0</v>
      </c>
      <c r="T78" s="18">
        <f t="shared" si="112"/>
        <v>0</v>
      </c>
      <c r="U78" s="18">
        <f t="shared" si="112"/>
        <v>0</v>
      </c>
      <c r="V78" s="18">
        <f t="shared" si="112"/>
        <v>0</v>
      </c>
      <c r="W78" s="18">
        <f t="shared" si="112"/>
        <v>0</v>
      </c>
      <c r="X78" s="18">
        <f t="shared" si="112"/>
        <v>0</v>
      </c>
      <c r="Y78" s="18">
        <f t="shared" si="112"/>
        <v>0</v>
      </c>
      <c r="Z78" s="18">
        <f t="shared" si="112"/>
        <v>0</v>
      </c>
      <c r="AA78" s="18">
        <f t="shared" si="112"/>
        <v>0</v>
      </c>
      <c r="AB78" s="18">
        <f t="shared" si="112"/>
        <v>0</v>
      </c>
      <c r="AC78" s="18">
        <f t="shared" si="112"/>
        <v>0</v>
      </c>
      <c r="AE78" s="18">
        <f t="shared" si="88"/>
        <v>0</v>
      </c>
      <c r="AF78" s="18">
        <f t="shared" si="89"/>
        <v>0</v>
      </c>
      <c r="AG78" s="18">
        <f t="shared" si="90"/>
        <v>0</v>
      </c>
      <c r="AH78" s="18">
        <f t="shared" si="91"/>
        <v>0</v>
      </c>
      <c r="AI78" s="18">
        <f t="shared" si="92"/>
        <v>0</v>
      </c>
      <c r="AJ78" s="18">
        <f t="shared" si="93"/>
        <v>0</v>
      </c>
      <c r="AK78" s="18">
        <f t="shared" si="94"/>
        <v>0</v>
      </c>
      <c r="AL78" s="18">
        <f t="shared" si="95"/>
        <v>0</v>
      </c>
      <c r="AM78" s="18">
        <f t="shared" si="96"/>
        <v>0</v>
      </c>
      <c r="AN78" s="18">
        <f t="shared" si="97"/>
        <v>0</v>
      </c>
      <c r="AO78" s="18">
        <f t="shared" si="98"/>
        <v>0</v>
      </c>
      <c r="AP78" s="18">
        <f t="shared" si="99"/>
        <v>0</v>
      </c>
      <c r="AQ78" s="18">
        <f t="shared" si="100"/>
        <v>0</v>
      </c>
      <c r="AR78" s="18">
        <f t="shared" si="101"/>
        <v>0</v>
      </c>
      <c r="AS78" s="18">
        <f t="shared" si="102"/>
        <v>0</v>
      </c>
      <c r="AT78" s="18">
        <f t="shared" si="103"/>
        <v>0</v>
      </c>
      <c r="AU78" s="18">
        <f t="shared" si="104"/>
        <v>0</v>
      </c>
      <c r="AV78" s="18">
        <f t="shared" si="105"/>
        <v>0</v>
      </c>
      <c r="AW78" s="18">
        <f t="shared" si="106"/>
        <v>0</v>
      </c>
      <c r="AX78" s="18">
        <f t="shared" si="107"/>
        <v>0</v>
      </c>
    </row>
    <row r="79" spans="1:50" x14ac:dyDescent="0.25">
      <c r="A79">
        <f>feecalcs!A73</f>
        <v>0</v>
      </c>
      <c r="B79">
        <f>feecalcs!B73</f>
        <v>0</v>
      </c>
      <c r="C79">
        <f>feecalcs!D73</f>
        <v>0</v>
      </c>
      <c r="D79">
        <f>feecalcs!F73</f>
        <v>0</v>
      </c>
      <c r="E79" t="e">
        <f>feecalcs!G73</f>
        <v>#REF!</v>
      </c>
      <c r="F79">
        <f>client_info!F76</f>
        <v>0</v>
      </c>
      <c r="G79">
        <f>client_info!G76</f>
        <v>0</v>
      </c>
      <c r="H79">
        <f>VLOOKUP(F79,lifeexpectancy!A:C,IF(feesovertime!G79="M",2,3),FALSE)</f>
        <v>80.209999999999994</v>
      </c>
      <c r="J79" s="18">
        <f t="shared" si="86"/>
        <v>0</v>
      </c>
      <c r="K79" s="18">
        <f t="shared" ref="K79:AC79" si="113">IF(J79=0,0,IF($F79-1+K$7&gt;=65,J79*(1+$B$2-$B$3),J79*(1+$B$2)+$B$4))</f>
        <v>0</v>
      </c>
      <c r="L79" s="18">
        <f t="shared" si="113"/>
        <v>0</v>
      </c>
      <c r="M79" s="18">
        <f t="shared" si="113"/>
        <v>0</v>
      </c>
      <c r="N79" s="18">
        <f t="shared" si="113"/>
        <v>0</v>
      </c>
      <c r="O79" s="18">
        <f t="shared" si="113"/>
        <v>0</v>
      </c>
      <c r="P79" s="18">
        <f t="shared" si="113"/>
        <v>0</v>
      </c>
      <c r="Q79" s="18">
        <f t="shared" si="113"/>
        <v>0</v>
      </c>
      <c r="R79" s="18">
        <f t="shared" si="113"/>
        <v>0</v>
      </c>
      <c r="S79" s="18">
        <f t="shared" si="113"/>
        <v>0</v>
      </c>
      <c r="T79" s="18">
        <f t="shared" si="113"/>
        <v>0</v>
      </c>
      <c r="U79" s="18">
        <f t="shared" si="113"/>
        <v>0</v>
      </c>
      <c r="V79" s="18">
        <f t="shared" si="113"/>
        <v>0</v>
      </c>
      <c r="W79" s="18">
        <f t="shared" si="113"/>
        <v>0</v>
      </c>
      <c r="X79" s="18">
        <f t="shared" si="113"/>
        <v>0</v>
      </c>
      <c r="Y79" s="18">
        <f t="shared" si="113"/>
        <v>0</v>
      </c>
      <c r="Z79" s="18">
        <f t="shared" si="113"/>
        <v>0</v>
      </c>
      <c r="AA79" s="18">
        <f t="shared" si="113"/>
        <v>0</v>
      </c>
      <c r="AB79" s="18">
        <f t="shared" si="113"/>
        <v>0</v>
      </c>
      <c r="AC79" s="18">
        <f t="shared" si="113"/>
        <v>0</v>
      </c>
      <c r="AE79" s="18">
        <f t="shared" si="88"/>
        <v>0</v>
      </c>
      <c r="AF79" s="18">
        <f t="shared" si="89"/>
        <v>0</v>
      </c>
      <c r="AG79" s="18">
        <f t="shared" si="90"/>
        <v>0</v>
      </c>
      <c r="AH79" s="18">
        <f t="shared" si="91"/>
        <v>0</v>
      </c>
      <c r="AI79" s="18">
        <f t="shared" si="92"/>
        <v>0</v>
      </c>
      <c r="AJ79" s="18">
        <f t="shared" si="93"/>
        <v>0</v>
      </c>
      <c r="AK79" s="18">
        <f t="shared" si="94"/>
        <v>0</v>
      </c>
      <c r="AL79" s="18">
        <f t="shared" si="95"/>
        <v>0</v>
      </c>
      <c r="AM79" s="18">
        <f t="shared" si="96"/>
        <v>0</v>
      </c>
      <c r="AN79" s="18">
        <f t="shared" si="97"/>
        <v>0</v>
      </c>
      <c r="AO79" s="18">
        <f t="shared" si="98"/>
        <v>0</v>
      </c>
      <c r="AP79" s="18">
        <f t="shared" si="99"/>
        <v>0</v>
      </c>
      <c r="AQ79" s="18">
        <f t="shared" si="100"/>
        <v>0</v>
      </c>
      <c r="AR79" s="18">
        <f t="shared" si="101"/>
        <v>0</v>
      </c>
      <c r="AS79" s="18">
        <f t="shared" si="102"/>
        <v>0</v>
      </c>
      <c r="AT79" s="18">
        <f t="shared" si="103"/>
        <v>0</v>
      </c>
      <c r="AU79" s="18">
        <f t="shared" si="104"/>
        <v>0</v>
      </c>
      <c r="AV79" s="18">
        <f t="shared" si="105"/>
        <v>0</v>
      </c>
      <c r="AW79" s="18">
        <f t="shared" si="106"/>
        <v>0</v>
      </c>
      <c r="AX79" s="18">
        <f t="shared" si="107"/>
        <v>0</v>
      </c>
    </row>
    <row r="80" spans="1:50" x14ac:dyDescent="0.25">
      <c r="A80">
        <f>feecalcs!A74</f>
        <v>0</v>
      </c>
      <c r="B80">
        <f>feecalcs!B74</f>
        <v>0</v>
      </c>
      <c r="C80">
        <f>feecalcs!D74</f>
        <v>0</v>
      </c>
      <c r="D80">
        <f>feecalcs!F74</f>
        <v>0</v>
      </c>
      <c r="E80" t="e">
        <f>feecalcs!G74</f>
        <v>#REF!</v>
      </c>
      <c r="F80">
        <f>client_info!F77</f>
        <v>0</v>
      </c>
      <c r="G80">
        <f>client_info!G77</f>
        <v>0</v>
      </c>
      <c r="H80">
        <f>VLOOKUP(F80,lifeexpectancy!A:C,IF(feesovertime!G80="M",2,3),FALSE)</f>
        <v>80.209999999999994</v>
      </c>
      <c r="J80" s="18">
        <f t="shared" si="86"/>
        <v>0</v>
      </c>
      <c r="K80" s="18">
        <f t="shared" ref="K80:AC80" si="114">IF(J80=0,0,IF($F80-1+K$7&gt;=65,J80*(1+$B$2-$B$3),J80*(1+$B$2)+$B$4))</f>
        <v>0</v>
      </c>
      <c r="L80" s="18">
        <f t="shared" si="114"/>
        <v>0</v>
      </c>
      <c r="M80" s="18">
        <f t="shared" si="114"/>
        <v>0</v>
      </c>
      <c r="N80" s="18">
        <f t="shared" si="114"/>
        <v>0</v>
      </c>
      <c r="O80" s="18">
        <f t="shared" si="114"/>
        <v>0</v>
      </c>
      <c r="P80" s="18">
        <f t="shared" si="114"/>
        <v>0</v>
      </c>
      <c r="Q80" s="18">
        <f t="shared" si="114"/>
        <v>0</v>
      </c>
      <c r="R80" s="18">
        <f t="shared" si="114"/>
        <v>0</v>
      </c>
      <c r="S80" s="18">
        <f t="shared" si="114"/>
        <v>0</v>
      </c>
      <c r="T80" s="18">
        <f t="shared" si="114"/>
        <v>0</v>
      </c>
      <c r="U80" s="18">
        <f t="shared" si="114"/>
        <v>0</v>
      </c>
      <c r="V80" s="18">
        <f t="shared" si="114"/>
        <v>0</v>
      </c>
      <c r="W80" s="18">
        <f t="shared" si="114"/>
        <v>0</v>
      </c>
      <c r="X80" s="18">
        <f t="shared" si="114"/>
        <v>0</v>
      </c>
      <c r="Y80" s="18">
        <f t="shared" si="114"/>
        <v>0</v>
      </c>
      <c r="Z80" s="18">
        <f t="shared" si="114"/>
        <v>0</v>
      </c>
      <c r="AA80" s="18">
        <f t="shared" si="114"/>
        <v>0</v>
      </c>
      <c r="AB80" s="18">
        <f t="shared" si="114"/>
        <v>0</v>
      </c>
      <c r="AC80" s="18">
        <f t="shared" si="114"/>
        <v>0</v>
      </c>
      <c r="AE80" s="18">
        <f t="shared" si="88"/>
        <v>0</v>
      </c>
      <c r="AF80" s="18">
        <f t="shared" si="89"/>
        <v>0</v>
      </c>
      <c r="AG80" s="18">
        <f t="shared" si="90"/>
        <v>0</v>
      </c>
      <c r="AH80" s="18">
        <f t="shared" si="91"/>
        <v>0</v>
      </c>
      <c r="AI80" s="18">
        <f t="shared" si="92"/>
        <v>0</v>
      </c>
      <c r="AJ80" s="18">
        <f t="shared" si="93"/>
        <v>0</v>
      </c>
      <c r="AK80" s="18">
        <f t="shared" si="94"/>
        <v>0</v>
      </c>
      <c r="AL80" s="18">
        <f t="shared" si="95"/>
        <v>0</v>
      </c>
      <c r="AM80" s="18">
        <f t="shared" si="96"/>
        <v>0</v>
      </c>
      <c r="AN80" s="18">
        <f t="shared" si="97"/>
        <v>0</v>
      </c>
      <c r="AO80" s="18">
        <f t="shared" si="98"/>
        <v>0</v>
      </c>
      <c r="AP80" s="18">
        <f t="shared" si="99"/>
        <v>0</v>
      </c>
      <c r="AQ80" s="18">
        <f t="shared" si="100"/>
        <v>0</v>
      </c>
      <c r="AR80" s="18">
        <f t="shared" si="101"/>
        <v>0</v>
      </c>
      <c r="AS80" s="18">
        <f t="shared" si="102"/>
        <v>0</v>
      </c>
      <c r="AT80" s="18">
        <f t="shared" si="103"/>
        <v>0</v>
      </c>
      <c r="AU80" s="18">
        <f t="shared" si="104"/>
        <v>0</v>
      </c>
      <c r="AV80" s="18">
        <f t="shared" si="105"/>
        <v>0</v>
      </c>
      <c r="AW80" s="18">
        <f t="shared" si="106"/>
        <v>0</v>
      </c>
      <c r="AX80" s="18">
        <f t="shared" si="107"/>
        <v>0</v>
      </c>
    </row>
    <row r="81" spans="1:50" x14ac:dyDescent="0.25">
      <c r="A81">
        <f>feecalcs!A75</f>
        <v>0</v>
      </c>
      <c r="B81">
        <f>feecalcs!B75</f>
        <v>0</v>
      </c>
      <c r="C81">
        <f>feecalcs!D75</f>
        <v>0</v>
      </c>
      <c r="D81">
        <f>feecalcs!F75</f>
        <v>0</v>
      </c>
      <c r="E81" t="e">
        <f>feecalcs!G75</f>
        <v>#REF!</v>
      </c>
      <c r="F81">
        <f>client_info!F78</f>
        <v>0</v>
      </c>
      <c r="G81">
        <f>client_info!G78</f>
        <v>0</v>
      </c>
      <c r="H81">
        <f>VLOOKUP(F81,lifeexpectancy!A:C,IF(feesovertime!G81="M",2,3),FALSE)</f>
        <v>80.209999999999994</v>
      </c>
      <c r="J81" s="18">
        <f t="shared" si="86"/>
        <v>0</v>
      </c>
      <c r="K81" s="18">
        <f t="shared" ref="K81:AC81" si="115">IF(J81=0,0,IF($F81-1+K$7&gt;=65,J81*(1+$B$2-$B$3),J81*(1+$B$2)+$B$4))</f>
        <v>0</v>
      </c>
      <c r="L81" s="18">
        <f t="shared" si="115"/>
        <v>0</v>
      </c>
      <c r="M81" s="18">
        <f t="shared" si="115"/>
        <v>0</v>
      </c>
      <c r="N81" s="18">
        <f t="shared" si="115"/>
        <v>0</v>
      </c>
      <c r="O81" s="18">
        <f t="shared" si="115"/>
        <v>0</v>
      </c>
      <c r="P81" s="18">
        <f t="shared" si="115"/>
        <v>0</v>
      </c>
      <c r="Q81" s="18">
        <f t="shared" si="115"/>
        <v>0</v>
      </c>
      <c r="R81" s="18">
        <f t="shared" si="115"/>
        <v>0</v>
      </c>
      <c r="S81" s="18">
        <f t="shared" si="115"/>
        <v>0</v>
      </c>
      <c r="T81" s="18">
        <f t="shared" si="115"/>
        <v>0</v>
      </c>
      <c r="U81" s="18">
        <f t="shared" si="115"/>
        <v>0</v>
      </c>
      <c r="V81" s="18">
        <f t="shared" si="115"/>
        <v>0</v>
      </c>
      <c r="W81" s="18">
        <f t="shared" si="115"/>
        <v>0</v>
      </c>
      <c r="X81" s="18">
        <f t="shared" si="115"/>
        <v>0</v>
      </c>
      <c r="Y81" s="18">
        <f t="shared" si="115"/>
        <v>0</v>
      </c>
      <c r="Z81" s="18">
        <f t="shared" si="115"/>
        <v>0</v>
      </c>
      <c r="AA81" s="18">
        <f t="shared" si="115"/>
        <v>0</v>
      </c>
      <c r="AB81" s="18">
        <f t="shared" si="115"/>
        <v>0</v>
      </c>
      <c r="AC81" s="18">
        <f t="shared" si="115"/>
        <v>0</v>
      </c>
      <c r="AE81" s="18">
        <f t="shared" si="88"/>
        <v>0</v>
      </c>
      <c r="AF81" s="18">
        <f t="shared" si="89"/>
        <v>0</v>
      </c>
      <c r="AG81" s="18">
        <f t="shared" si="90"/>
        <v>0</v>
      </c>
      <c r="AH81" s="18">
        <f t="shared" si="91"/>
        <v>0</v>
      </c>
      <c r="AI81" s="18">
        <f t="shared" si="92"/>
        <v>0</v>
      </c>
      <c r="AJ81" s="18">
        <f t="shared" si="93"/>
        <v>0</v>
      </c>
      <c r="AK81" s="18">
        <f t="shared" si="94"/>
        <v>0</v>
      </c>
      <c r="AL81" s="18">
        <f t="shared" si="95"/>
        <v>0</v>
      </c>
      <c r="AM81" s="18">
        <f t="shared" si="96"/>
        <v>0</v>
      </c>
      <c r="AN81" s="18">
        <f t="shared" si="97"/>
        <v>0</v>
      </c>
      <c r="AO81" s="18">
        <f t="shared" si="98"/>
        <v>0</v>
      </c>
      <c r="AP81" s="18">
        <f t="shared" si="99"/>
        <v>0</v>
      </c>
      <c r="AQ81" s="18">
        <f t="shared" si="100"/>
        <v>0</v>
      </c>
      <c r="AR81" s="18">
        <f t="shared" si="101"/>
        <v>0</v>
      </c>
      <c r="AS81" s="18">
        <f t="shared" si="102"/>
        <v>0</v>
      </c>
      <c r="AT81" s="18">
        <f t="shared" si="103"/>
        <v>0</v>
      </c>
      <c r="AU81" s="18">
        <f t="shared" si="104"/>
        <v>0</v>
      </c>
      <c r="AV81" s="18">
        <f t="shared" si="105"/>
        <v>0</v>
      </c>
      <c r="AW81" s="18">
        <f t="shared" si="106"/>
        <v>0</v>
      </c>
      <c r="AX81" s="18">
        <f t="shared" si="107"/>
        <v>0</v>
      </c>
    </row>
    <row r="82" spans="1:50" x14ac:dyDescent="0.25">
      <c r="A82">
        <f>feecalcs!A76</f>
        <v>0</v>
      </c>
      <c r="B82">
        <f>feecalcs!B76</f>
        <v>0</v>
      </c>
      <c r="C82">
        <f>feecalcs!D76</f>
        <v>0</v>
      </c>
      <c r="D82">
        <f>feecalcs!F76</f>
        <v>0</v>
      </c>
      <c r="E82" t="e">
        <f>feecalcs!G76</f>
        <v>#REF!</v>
      </c>
      <c r="F82">
        <f>client_info!F79</f>
        <v>0</v>
      </c>
      <c r="G82">
        <f>client_info!G79</f>
        <v>0</v>
      </c>
      <c r="H82">
        <f>VLOOKUP(F82,lifeexpectancy!A:C,IF(feesovertime!G82="M",2,3),FALSE)</f>
        <v>80.209999999999994</v>
      </c>
      <c r="J82" s="18">
        <f t="shared" si="86"/>
        <v>0</v>
      </c>
      <c r="K82" s="18">
        <f t="shared" ref="K82:AC82" si="116">IF(J82=0,0,IF($F82-1+K$7&gt;=65,J82*(1+$B$2-$B$3),J82*(1+$B$2)+$B$4))</f>
        <v>0</v>
      </c>
      <c r="L82" s="18">
        <f t="shared" si="116"/>
        <v>0</v>
      </c>
      <c r="M82" s="18">
        <f t="shared" si="116"/>
        <v>0</v>
      </c>
      <c r="N82" s="18">
        <f t="shared" si="116"/>
        <v>0</v>
      </c>
      <c r="O82" s="18">
        <f t="shared" si="116"/>
        <v>0</v>
      </c>
      <c r="P82" s="18">
        <f t="shared" si="116"/>
        <v>0</v>
      </c>
      <c r="Q82" s="18">
        <f t="shared" si="116"/>
        <v>0</v>
      </c>
      <c r="R82" s="18">
        <f t="shared" si="116"/>
        <v>0</v>
      </c>
      <c r="S82" s="18">
        <f t="shared" si="116"/>
        <v>0</v>
      </c>
      <c r="T82" s="18">
        <f t="shared" si="116"/>
        <v>0</v>
      </c>
      <c r="U82" s="18">
        <f t="shared" si="116"/>
        <v>0</v>
      </c>
      <c r="V82" s="18">
        <f t="shared" si="116"/>
        <v>0</v>
      </c>
      <c r="W82" s="18">
        <f t="shared" si="116"/>
        <v>0</v>
      </c>
      <c r="X82" s="18">
        <f t="shared" si="116"/>
        <v>0</v>
      </c>
      <c r="Y82" s="18">
        <f t="shared" si="116"/>
        <v>0</v>
      </c>
      <c r="Z82" s="18">
        <f t="shared" si="116"/>
        <v>0</v>
      </c>
      <c r="AA82" s="18">
        <f t="shared" si="116"/>
        <v>0</v>
      </c>
      <c r="AB82" s="18">
        <f t="shared" si="116"/>
        <v>0</v>
      </c>
      <c r="AC82" s="18">
        <f t="shared" si="116"/>
        <v>0</v>
      </c>
      <c r="AE82" s="18">
        <f t="shared" si="88"/>
        <v>0</v>
      </c>
      <c r="AF82" s="18">
        <f t="shared" si="89"/>
        <v>0</v>
      </c>
      <c r="AG82" s="18">
        <f t="shared" si="90"/>
        <v>0</v>
      </c>
      <c r="AH82" s="18">
        <f t="shared" si="91"/>
        <v>0</v>
      </c>
      <c r="AI82" s="18">
        <f t="shared" si="92"/>
        <v>0</v>
      </c>
      <c r="AJ82" s="18">
        <f t="shared" si="93"/>
        <v>0</v>
      </c>
      <c r="AK82" s="18">
        <f t="shared" si="94"/>
        <v>0</v>
      </c>
      <c r="AL82" s="18">
        <f t="shared" si="95"/>
        <v>0</v>
      </c>
      <c r="AM82" s="18">
        <f t="shared" si="96"/>
        <v>0</v>
      </c>
      <c r="AN82" s="18">
        <f t="shared" si="97"/>
        <v>0</v>
      </c>
      <c r="AO82" s="18">
        <f t="shared" si="98"/>
        <v>0</v>
      </c>
      <c r="AP82" s="18">
        <f t="shared" si="99"/>
        <v>0</v>
      </c>
      <c r="AQ82" s="18">
        <f t="shared" si="100"/>
        <v>0</v>
      </c>
      <c r="AR82" s="18">
        <f t="shared" si="101"/>
        <v>0</v>
      </c>
      <c r="AS82" s="18">
        <f t="shared" si="102"/>
        <v>0</v>
      </c>
      <c r="AT82" s="18">
        <f t="shared" si="103"/>
        <v>0</v>
      </c>
      <c r="AU82" s="18">
        <f t="shared" si="104"/>
        <v>0</v>
      </c>
      <c r="AV82" s="18">
        <f t="shared" si="105"/>
        <v>0</v>
      </c>
      <c r="AW82" s="18">
        <f t="shared" si="106"/>
        <v>0</v>
      </c>
      <c r="AX82" s="18">
        <f t="shared" si="107"/>
        <v>0</v>
      </c>
    </row>
    <row r="83" spans="1:50" x14ac:dyDescent="0.25">
      <c r="A83">
        <f>feecalcs!A77</f>
        <v>0</v>
      </c>
      <c r="B83">
        <f>feecalcs!B77</f>
        <v>0</v>
      </c>
      <c r="C83">
        <f>feecalcs!D77</f>
        <v>0</v>
      </c>
      <c r="D83">
        <f>feecalcs!F77</f>
        <v>0</v>
      </c>
      <c r="E83" t="e">
        <f>feecalcs!G77</f>
        <v>#REF!</v>
      </c>
      <c r="F83">
        <f>client_info!F80</f>
        <v>0</v>
      </c>
      <c r="G83">
        <f>client_info!G80</f>
        <v>0</v>
      </c>
      <c r="H83">
        <f>VLOOKUP(F83,lifeexpectancy!A:C,IF(feesovertime!G83="M",2,3),FALSE)</f>
        <v>80.209999999999994</v>
      </c>
      <c r="J83" s="18">
        <f t="shared" si="86"/>
        <v>0</v>
      </c>
      <c r="K83" s="18">
        <f t="shared" ref="K83:AC83" si="117">IF(J83=0,0,IF($F83-1+K$7&gt;=65,J83*(1+$B$2-$B$3),J83*(1+$B$2)+$B$4))</f>
        <v>0</v>
      </c>
      <c r="L83" s="18">
        <f t="shared" si="117"/>
        <v>0</v>
      </c>
      <c r="M83" s="18">
        <f t="shared" si="117"/>
        <v>0</v>
      </c>
      <c r="N83" s="18">
        <f t="shared" si="117"/>
        <v>0</v>
      </c>
      <c r="O83" s="18">
        <f t="shared" si="117"/>
        <v>0</v>
      </c>
      <c r="P83" s="18">
        <f t="shared" si="117"/>
        <v>0</v>
      </c>
      <c r="Q83" s="18">
        <f t="shared" si="117"/>
        <v>0</v>
      </c>
      <c r="R83" s="18">
        <f t="shared" si="117"/>
        <v>0</v>
      </c>
      <c r="S83" s="18">
        <f t="shared" si="117"/>
        <v>0</v>
      </c>
      <c r="T83" s="18">
        <f t="shared" si="117"/>
        <v>0</v>
      </c>
      <c r="U83" s="18">
        <f t="shared" si="117"/>
        <v>0</v>
      </c>
      <c r="V83" s="18">
        <f t="shared" si="117"/>
        <v>0</v>
      </c>
      <c r="W83" s="18">
        <f t="shared" si="117"/>
        <v>0</v>
      </c>
      <c r="X83" s="18">
        <f t="shared" si="117"/>
        <v>0</v>
      </c>
      <c r="Y83" s="18">
        <f t="shared" si="117"/>
        <v>0</v>
      </c>
      <c r="Z83" s="18">
        <f t="shared" si="117"/>
        <v>0</v>
      </c>
      <c r="AA83" s="18">
        <f t="shared" si="117"/>
        <v>0</v>
      </c>
      <c r="AB83" s="18">
        <f t="shared" si="117"/>
        <v>0</v>
      </c>
      <c r="AC83" s="18">
        <f t="shared" si="117"/>
        <v>0</v>
      </c>
      <c r="AE83" s="18">
        <f t="shared" si="88"/>
        <v>0</v>
      </c>
      <c r="AF83" s="18">
        <f t="shared" si="89"/>
        <v>0</v>
      </c>
      <c r="AG83" s="18">
        <f t="shared" si="90"/>
        <v>0</v>
      </c>
      <c r="AH83" s="18">
        <f t="shared" si="91"/>
        <v>0</v>
      </c>
      <c r="AI83" s="18">
        <f t="shared" si="92"/>
        <v>0</v>
      </c>
      <c r="AJ83" s="18">
        <f t="shared" si="93"/>
        <v>0</v>
      </c>
      <c r="AK83" s="18">
        <f t="shared" si="94"/>
        <v>0</v>
      </c>
      <c r="AL83" s="18">
        <f t="shared" si="95"/>
        <v>0</v>
      </c>
      <c r="AM83" s="18">
        <f t="shared" si="96"/>
        <v>0</v>
      </c>
      <c r="AN83" s="18">
        <f t="shared" si="97"/>
        <v>0</v>
      </c>
      <c r="AO83" s="18">
        <f t="shared" si="98"/>
        <v>0</v>
      </c>
      <c r="AP83" s="18">
        <f t="shared" si="99"/>
        <v>0</v>
      </c>
      <c r="AQ83" s="18">
        <f t="shared" si="100"/>
        <v>0</v>
      </c>
      <c r="AR83" s="18">
        <f t="shared" si="101"/>
        <v>0</v>
      </c>
      <c r="AS83" s="18">
        <f t="shared" si="102"/>
        <v>0</v>
      </c>
      <c r="AT83" s="18">
        <f t="shared" si="103"/>
        <v>0</v>
      </c>
      <c r="AU83" s="18">
        <f t="shared" si="104"/>
        <v>0</v>
      </c>
      <c r="AV83" s="18">
        <f t="shared" si="105"/>
        <v>0</v>
      </c>
      <c r="AW83" s="18">
        <f t="shared" si="106"/>
        <v>0</v>
      </c>
      <c r="AX83" s="18">
        <f t="shared" si="107"/>
        <v>0</v>
      </c>
    </row>
    <row r="84" spans="1:50" x14ac:dyDescent="0.25">
      <c r="A84">
        <f>feecalcs!A78</f>
        <v>0</v>
      </c>
      <c r="B84">
        <f>feecalcs!B78</f>
        <v>0</v>
      </c>
      <c r="C84">
        <f>feecalcs!D78</f>
        <v>0</v>
      </c>
      <c r="D84">
        <f>feecalcs!F78</f>
        <v>0</v>
      </c>
      <c r="E84" t="e">
        <f>feecalcs!G78</f>
        <v>#REF!</v>
      </c>
      <c r="F84">
        <f>client_info!F81</f>
        <v>0</v>
      </c>
      <c r="G84">
        <f>client_info!G81</f>
        <v>0</v>
      </c>
      <c r="H84">
        <f>VLOOKUP(F84,lifeexpectancy!A:C,IF(feesovertime!G84="M",2,3),FALSE)</f>
        <v>80.209999999999994</v>
      </c>
      <c r="J84" s="18">
        <f t="shared" si="86"/>
        <v>0</v>
      </c>
      <c r="K84" s="18">
        <f t="shared" ref="K84:AC84" si="118">IF(J84=0,0,IF($F84-1+K$7&gt;=65,J84*(1+$B$2-$B$3),J84*(1+$B$2)+$B$4))</f>
        <v>0</v>
      </c>
      <c r="L84" s="18">
        <f t="shared" si="118"/>
        <v>0</v>
      </c>
      <c r="M84" s="18">
        <f t="shared" si="118"/>
        <v>0</v>
      </c>
      <c r="N84" s="18">
        <f t="shared" si="118"/>
        <v>0</v>
      </c>
      <c r="O84" s="18">
        <f t="shared" si="118"/>
        <v>0</v>
      </c>
      <c r="P84" s="18">
        <f t="shared" si="118"/>
        <v>0</v>
      </c>
      <c r="Q84" s="18">
        <f t="shared" si="118"/>
        <v>0</v>
      </c>
      <c r="R84" s="18">
        <f t="shared" si="118"/>
        <v>0</v>
      </c>
      <c r="S84" s="18">
        <f t="shared" si="118"/>
        <v>0</v>
      </c>
      <c r="T84" s="18">
        <f t="shared" si="118"/>
        <v>0</v>
      </c>
      <c r="U84" s="18">
        <f t="shared" si="118"/>
        <v>0</v>
      </c>
      <c r="V84" s="18">
        <f t="shared" si="118"/>
        <v>0</v>
      </c>
      <c r="W84" s="18">
        <f t="shared" si="118"/>
        <v>0</v>
      </c>
      <c r="X84" s="18">
        <f t="shared" si="118"/>
        <v>0</v>
      </c>
      <c r="Y84" s="18">
        <f t="shared" si="118"/>
        <v>0</v>
      </c>
      <c r="Z84" s="18">
        <f t="shared" si="118"/>
        <v>0</v>
      </c>
      <c r="AA84" s="18">
        <f t="shared" si="118"/>
        <v>0</v>
      </c>
      <c r="AB84" s="18">
        <f t="shared" si="118"/>
        <v>0</v>
      </c>
      <c r="AC84" s="18">
        <f t="shared" si="118"/>
        <v>0</v>
      </c>
      <c r="AE84" s="18">
        <f t="shared" si="88"/>
        <v>0</v>
      </c>
      <c r="AF84" s="18">
        <f t="shared" si="89"/>
        <v>0</v>
      </c>
      <c r="AG84" s="18">
        <f t="shared" si="90"/>
        <v>0</v>
      </c>
      <c r="AH84" s="18">
        <f t="shared" si="91"/>
        <v>0</v>
      </c>
      <c r="AI84" s="18">
        <f t="shared" si="92"/>
        <v>0</v>
      </c>
      <c r="AJ84" s="18">
        <f t="shared" si="93"/>
        <v>0</v>
      </c>
      <c r="AK84" s="18">
        <f t="shared" si="94"/>
        <v>0</v>
      </c>
      <c r="AL84" s="18">
        <f t="shared" si="95"/>
        <v>0</v>
      </c>
      <c r="AM84" s="18">
        <f t="shared" si="96"/>
        <v>0</v>
      </c>
      <c r="AN84" s="18">
        <f t="shared" si="97"/>
        <v>0</v>
      </c>
      <c r="AO84" s="18">
        <f t="shared" si="98"/>
        <v>0</v>
      </c>
      <c r="AP84" s="18">
        <f t="shared" si="99"/>
        <v>0</v>
      </c>
      <c r="AQ84" s="18">
        <f t="shared" si="100"/>
        <v>0</v>
      </c>
      <c r="AR84" s="18">
        <f t="shared" si="101"/>
        <v>0</v>
      </c>
      <c r="AS84" s="18">
        <f t="shared" si="102"/>
        <v>0</v>
      </c>
      <c r="AT84" s="18">
        <f t="shared" si="103"/>
        <v>0</v>
      </c>
      <c r="AU84" s="18">
        <f t="shared" si="104"/>
        <v>0</v>
      </c>
      <c r="AV84" s="18">
        <f t="shared" si="105"/>
        <v>0</v>
      </c>
      <c r="AW84" s="18">
        <f t="shared" si="106"/>
        <v>0</v>
      </c>
      <c r="AX84" s="18">
        <f t="shared" si="107"/>
        <v>0</v>
      </c>
    </row>
    <row r="85" spans="1:50" x14ac:dyDescent="0.25">
      <c r="A85">
        <f>feecalcs!A79</f>
        <v>0</v>
      </c>
      <c r="B85">
        <f>feecalcs!B79</f>
        <v>0</v>
      </c>
      <c r="C85">
        <f>feecalcs!D79</f>
        <v>0</v>
      </c>
      <c r="D85">
        <f>feecalcs!F79</f>
        <v>0</v>
      </c>
      <c r="E85" t="e">
        <f>feecalcs!G79</f>
        <v>#REF!</v>
      </c>
      <c r="F85">
        <f>client_info!F82</f>
        <v>0</v>
      </c>
      <c r="G85">
        <f>client_info!G82</f>
        <v>0</v>
      </c>
      <c r="H85">
        <f>VLOOKUP(F85,lifeexpectancy!A:C,IF(feesovertime!G85="M",2,3),FALSE)</f>
        <v>80.209999999999994</v>
      </c>
      <c r="J85" s="18">
        <f t="shared" si="86"/>
        <v>0</v>
      </c>
      <c r="K85" s="18">
        <f t="shared" ref="K85:AC85" si="119">IF(J85=0,0,IF($F85-1+K$7&gt;=65,J85*(1+$B$2-$B$3),J85*(1+$B$2)+$B$4))</f>
        <v>0</v>
      </c>
      <c r="L85" s="18">
        <f t="shared" si="119"/>
        <v>0</v>
      </c>
      <c r="M85" s="18">
        <f t="shared" si="119"/>
        <v>0</v>
      </c>
      <c r="N85" s="18">
        <f t="shared" si="119"/>
        <v>0</v>
      </c>
      <c r="O85" s="18">
        <f t="shared" si="119"/>
        <v>0</v>
      </c>
      <c r="P85" s="18">
        <f t="shared" si="119"/>
        <v>0</v>
      </c>
      <c r="Q85" s="18">
        <f t="shared" si="119"/>
        <v>0</v>
      </c>
      <c r="R85" s="18">
        <f t="shared" si="119"/>
        <v>0</v>
      </c>
      <c r="S85" s="18">
        <f t="shared" si="119"/>
        <v>0</v>
      </c>
      <c r="T85" s="18">
        <f t="shared" si="119"/>
        <v>0</v>
      </c>
      <c r="U85" s="18">
        <f t="shared" si="119"/>
        <v>0</v>
      </c>
      <c r="V85" s="18">
        <f t="shared" si="119"/>
        <v>0</v>
      </c>
      <c r="W85" s="18">
        <f t="shared" si="119"/>
        <v>0</v>
      </c>
      <c r="X85" s="18">
        <f t="shared" si="119"/>
        <v>0</v>
      </c>
      <c r="Y85" s="18">
        <f t="shared" si="119"/>
        <v>0</v>
      </c>
      <c r="Z85" s="18">
        <f t="shared" si="119"/>
        <v>0</v>
      </c>
      <c r="AA85" s="18">
        <f t="shared" si="119"/>
        <v>0</v>
      </c>
      <c r="AB85" s="18">
        <f t="shared" si="119"/>
        <v>0</v>
      </c>
      <c r="AC85" s="18">
        <f t="shared" si="119"/>
        <v>0</v>
      </c>
      <c r="AE85" s="18">
        <f t="shared" si="88"/>
        <v>0</v>
      </c>
      <c r="AF85" s="18">
        <f t="shared" si="89"/>
        <v>0</v>
      </c>
      <c r="AG85" s="18">
        <f t="shared" si="90"/>
        <v>0</v>
      </c>
      <c r="AH85" s="18">
        <f t="shared" si="91"/>
        <v>0</v>
      </c>
      <c r="AI85" s="18">
        <f t="shared" si="92"/>
        <v>0</v>
      </c>
      <c r="AJ85" s="18">
        <f t="shared" si="93"/>
        <v>0</v>
      </c>
      <c r="AK85" s="18">
        <f t="shared" si="94"/>
        <v>0</v>
      </c>
      <c r="AL85" s="18">
        <f t="shared" si="95"/>
        <v>0</v>
      </c>
      <c r="AM85" s="18">
        <f t="shared" si="96"/>
        <v>0</v>
      </c>
      <c r="AN85" s="18">
        <f t="shared" si="97"/>
        <v>0</v>
      </c>
      <c r="AO85" s="18">
        <f t="shared" si="98"/>
        <v>0</v>
      </c>
      <c r="AP85" s="18">
        <f t="shared" si="99"/>
        <v>0</v>
      </c>
      <c r="AQ85" s="18">
        <f t="shared" si="100"/>
        <v>0</v>
      </c>
      <c r="AR85" s="18">
        <f t="shared" si="101"/>
        <v>0</v>
      </c>
      <c r="AS85" s="18">
        <f t="shared" si="102"/>
        <v>0</v>
      </c>
      <c r="AT85" s="18">
        <f t="shared" si="103"/>
        <v>0</v>
      </c>
      <c r="AU85" s="18">
        <f t="shared" si="104"/>
        <v>0</v>
      </c>
      <c r="AV85" s="18">
        <f t="shared" si="105"/>
        <v>0</v>
      </c>
      <c r="AW85" s="18">
        <f t="shared" si="106"/>
        <v>0</v>
      </c>
      <c r="AX85" s="18">
        <f t="shared" si="107"/>
        <v>0</v>
      </c>
    </row>
    <row r="86" spans="1:50" x14ac:dyDescent="0.25">
      <c r="A86">
        <f>feecalcs!A80</f>
        <v>0</v>
      </c>
      <c r="B86">
        <f>feecalcs!B80</f>
        <v>0</v>
      </c>
      <c r="C86">
        <f>feecalcs!D80</f>
        <v>0</v>
      </c>
      <c r="D86">
        <f>feecalcs!F80</f>
        <v>0</v>
      </c>
      <c r="E86" t="e">
        <f>feecalcs!G80</f>
        <v>#REF!</v>
      </c>
      <c r="F86">
        <f>client_info!F83</f>
        <v>0</v>
      </c>
      <c r="G86">
        <f>client_info!G83</f>
        <v>0</v>
      </c>
      <c r="H86">
        <f>VLOOKUP(F86,lifeexpectancy!A:C,IF(feesovertime!G86="M",2,3),FALSE)</f>
        <v>80.209999999999994</v>
      </c>
      <c r="J86" s="18">
        <f t="shared" si="86"/>
        <v>0</v>
      </c>
      <c r="K86" s="18">
        <f t="shared" ref="K86:AC86" si="120">IF(J86=0,0,IF($F86-1+K$7&gt;=65,J86*(1+$B$2-$B$3),J86*(1+$B$2)+$B$4))</f>
        <v>0</v>
      </c>
      <c r="L86" s="18">
        <f t="shared" si="120"/>
        <v>0</v>
      </c>
      <c r="M86" s="18">
        <f t="shared" si="120"/>
        <v>0</v>
      </c>
      <c r="N86" s="18">
        <f t="shared" si="120"/>
        <v>0</v>
      </c>
      <c r="O86" s="18">
        <f t="shared" si="120"/>
        <v>0</v>
      </c>
      <c r="P86" s="18">
        <f t="shared" si="120"/>
        <v>0</v>
      </c>
      <c r="Q86" s="18">
        <f t="shared" si="120"/>
        <v>0</v>
      </c>
      <c r="R86" s="18">
        <f t="shared" si="120"/>
        <v>0</v>
      </c>
      <c r="S86" s="18">
        <f t="shared" si="120"/>
        <v>0</v>
      </c>
      <c r="T86" s="18">
        <f t="shared" si="120"/>
        <v>0</v>
      </c>
      <c r="U86" s="18">
        <f t="shared" si="120"/>
        <v>0</v>
      </c>
      <c r="V86" s="18">
        <f t="shared" si="120"/>
        <v>0</v>
      </c>
      <c r="W86" s="18">
        <f t="shared" si="120"/>
        <v>0</v>
      </c>
      <c r="X86" s="18">
        <f t="shared" si="120"/>
        <v>0</v>
      </c>
      <c r="Y86" s="18">
        <f t="shared" si="120"/>
        <v>0</v>
      </c>
      <c r="Z86" s="18">
        <f t="shared" si="120"/>
        <v>0</v>
      </c>
      <c r="AA86" s="18">
        <f t="shared" si="120"/>
        <v>0</v>
      </c>
      <c r="AB86" s="18">
        <f t="shared" si="120"/>
        <v>0</v>
      </c>
      <c r="AC86" s="18">
        <f t="shared" si="120"/>
        <v>0</v>
      </c>
      <c r="AE86" s="18">
        <f t="shared" si="88"/>
        <v>0</v>
      </c>
      <c r="AF86" s="18">
        <f t="shared" si="89"/>
        <v>0</v>
      </c>
      <c r="AG86" s="18">
        <f t="shared" si="90"/>
        <v>0</v>
      </c>
      <c r="AH86" s="18">
        <f t="shared" si="91"/>
        <v>0</v>
      </c>
      <c r="AI86" s="18">
        <f t="shared" si="92"/>
        <v>0</v>
      </c>
      <c r="AJ86" s="18">
        <f t="shared" si="93"/>
        <v>0</v>
      </c>
      <c r="AK86" s="18">
        <f t="shared" si="94"/>
        <v>0</v>
      </c>
      <c r="AL86" s="18">
        <f t="shared" si="95"/>
        <v>0</v>
      </c>
      <c r="AM86" s="18">
        <f t="shared" si="96"/>
        <v>0</v>
      </c>
      <c r="AN86" s="18">
        <f t="shared" si="97"/>
        <v>0</v>
      </c>
      <c r="AO86" s="18">
        <f t="shared" si="98"/>
        <v>0</v>
      </c>
      <c r="AP86" s="18">
        <f t="shared" si="99"/>
        <v>0</v>
      </c>
      <c r="AQ86" s="18">
        <f t="shared" si="100"/>
        <v>0</v>
      </c>
      <c r="AR86" s="18">
        <f t="shared" si="101"/>
        <v>0</v>
      </c>
      <c r="AS86" s="18">
        <f t="shared" si="102"/>
        <v>0</v>
      </c>
      <c r="AT86" s="18">
        <f t="shared" si="103"/>
        <v>0</v>
      </c>
      <c r="AU86" s="18">
        <f t="shared" si="104"/>
        <v>0</v>
      </c>
      <c r="AV86" s="18">
        <f t="shared" si="105"/>
        <v>0</v>
      </c>
      <c r="AW86" s="18">
        <f t="shared" si="106"/>
        <v>0</v>
      </c>
      <c r="AX86" s="18">
        <f t="shared" si="107"/>
        <v>0</v>
      </c>
    </row>
    <row r="87" spans="1:50" x14ac:dyDescent="0.25">
      <c r="A87">
        <f>feecalcs!A81</f>
        <v>0</v>
      </c>
      <c r="B87">
        <f>feecalcs!B81</f>
        <v>0</v>
      </c>
      <c r="C87">
        <f>feecalcs!D81</f>
        <v>0</v>
      </c>
      <c r="D87">
        <f>feecalcs!F81</f>
        <v>0</v>
      </c>
      <c r="E87" t="e">
        <f>feecalcs!G81</f>
        <v>#REF!</v>
      </c>
      <c r="F87">
        <f>client_info!F84</f>
        <v>0</v>
      </c>
      <c r="G87">
        <f>client_info!G84</f>
        <v>0</v>
      </c>
      <c r="H87">
        <f>VLOOKUP(F87,lifeexpectancy!A:C,IF(feesovertime!G87="M",2,3),FALSE)</f>
        <v>80.209999999999994</v>
      </c>
      <c r="J87" s="18">
        <f t="shared" si="86"/>
        <v>0</v>
      </c>
      <c r="K87" s="18">
        <f t="shared" ref="K87:AC87" si="121">IF(J87=0,0,IF($F87-1+K$7&gt;=65,J87*(1+$B$2-$B$3),J87*(1+$B$2)+$B$4))</f>
        <v>0</v>
      </c>
      <c r="L87" s="18">
        <f t="shared" si="121"/>
        <v>0</v>
      </c>
      <c r="M87" s="18">
        <f t="shared" si="121"/>
        <v>0</v>
      </c>
      <c r="N87" s="18">
        <f t="shared" si="121"/>
        <v>0</v>
      </c>
      <c r="O87" s="18">
        <f t="shared" si="121"/>
        <v>0</v>
      </c>
      <c r="P87" s="18">
        <f t="shared" si="121"/>
        <v>0</v>
      </c>
      <c r="Q87" s="18">
        <f t="shared" si="121"/>
        <v>0</v>
      </c>
      <c r="R87" s="18">
        <f t="shared" si="121"/>
        <v>0</v>
      </c>
      <c r="S87" s="18">
        <f t="shared" si="121"/>
        <v>0</v>
      </c>
      <c r="T87" s="18">
        <f t="shared" si="121"/>
        <v>0</v>
      </c>
      <c r="U87" s="18">
        <f t="shared" si="121"/>
        <v>0</v>
      </c>
      <c r="V87" s="18">
        <f t="shared" si="121"/>
        <v>0</v>
      </c>
      <c r="W87" s="18">
        <f t="shared" si="121"/>
        <v>0</v>
      </c>
      <c r="X87" s="18">
        <f t="shared" si="121"/>
        <v>0</v>
      </c>
      <c r="Y87" s="18">
        <f t="shared" si="121"/>
        <v>0</v>
      </c>
      <c r="Z87" s="18">
        <f t="shared" si="121"/>
        <v>0</v>
      </c>
      <c r="AA87" s="18">
        <f t="shared" si="121"/>
        <v>0</v>
      </c>
      <c r="AB87" s="18">
        <f t="shared" si="121"/>
        <v>0</v>
      </c>
      <c r="AC87" s="18">
        <f t="shared" si="121"/>
        <v>0</v>
      </c>
      <c r="AE87" s="18">
        <f t="shared" si="88"/>
        <v>0</v>
      </c>
      <c r="AF87" s="18">
        <f t="shared" si="89"/>
        <v>0</v>
      </c>
      <c r="AG87" s="18">
        <f t="shared" si="90"/>
        <v>0</v>
      </c>
      <c r="AH87" s="18">
        <f t="shared" si="91"/>
        <v>0</v>
      </c>
      <c r="AI87" s="18">
        <f t="shared" si="92"/>
        <v>0</v>
      </c>
      <c r="AJ87" s="18">
        <f t="shared" si="93"/>
        <v>0</v>
      </c>
      <c r="AK87" s="18">
        <f t="shared" si="94"/>
        <v>0</v>
      </c>
      <c r="AL87" s="18">
        <f t="shared" si="95"/>
        <v>0</v>
      </c>
      <c r="AM87" s="18">
        <f t="shared" si="96"/>
        <v>0</v>
      </c>
      <c r="AN87" s="18">
        <f t="shared" si="97"/>
        <v>0</v>
      </c>
      <c r="AO87" s="18">
        <f t="shared" si="98"/>
        <v>0</v>
      </c>
      <c r="AP87" s="18">
        <f t="shared" si="99"/>
        <v>0</v>
      </c>
      <c r="AQ87" s="18">
        <f t="shared" si="100"/>
        <v>0</v>
      </c>
      <c r="AR87" s="18">
        <f t="shared" si="101"/>
        <v>0</v>
      </c>
      <c r="AS87" s="18">
        <f t="shared" si="102"/>
        <v>0</v>
      </c>
      <c r="AT87" s="18">
        <f t="shared" si="103"/>
        <v>0</v>
      </c>
      <c r="AU87" s="18">
        <f t="shared" si="104"/>
        <v>0</v>
      </c>
      <c r="AV87" s="18">
        <f t="shared" si="105"/>
        <v>0</v>
      </c>
      <c r="AW87" s="18">
        <f t="shared" si="106"/>
        <v>0</v>
      </c>
      <c r="AX87" s="18">
        <f t="shared" si="107"/>
        <v>0</v>
      </c>
    </row>
    <row r="88" spans="1:50" x14ac:dyDescent="0.25">
      <c r="A88">
        <f>feecalcs!A82</f>
        <v>0</v>
      </c>
      <c r="B88">
        <f>feecalcs!B82</f>
        <v>0</v>
      </c>
      <c r="C88">
        <f>feecalcs!D82</f>
        <v>0</v>
      </c>
      <c r="D88">
        <f>feecalcs!F82</f>
        <v>0</v>
      </c>
      <c r="E88" t="e">
        <f>feecalcs!G82</f>
        <v>#REF!</v>
      </c>
      <c r="F88">
        <f>client_info!F85</f>
        <v>0</v>
      </c>
      <c r="G88">
        <f>client_info!G85</f>
        <v>0</v>
      </c>
      <c r="H88">
        <f>VLOOKUP(F88,lifeexpectancy!A:C,IF(feesovertime!G88="M",2,3),FALSE)</f>
        <v>80.209999999999994</v>
      </c>
      <c r="J88" s="18">
        <f t="shared" si="86"/>
        <v>0</v>
      </c>
      <c r="K88" s="18">
        <f t="shared" ref="K88:AC88" si="122">IF(J88=0,0,IF($F88-1+K$7&gt;=65,J88*(1+$B$2-$B$3),J88*(1+$B$2)+$B$4))</f>
        <v>0</v>
      </c>
      <c r="L88" s="18">
        <f t="shared" si="122"/>
        <v>0</v>
      </c>
      <c r="M88" s="18">
        <f t="shared" si="122"/>
        <v>0</v>
      </c>
      <c r="N88" s="18">
        <f t="shared" si="122"/>
        <v>0</v>
      </c>
      <c r="O88" s="18">
        <f t="shared" si="122"/>
        <v>0</v>
      </c>
      <c r="P88" s="18">
        <f t="shared" si="122"/>
        <v>0</v>
      </c>
      <c r="Q88" s="18">
        <f t="shared" si="122"/>
        <v>0</v>
      </c>
      <c r="R88" s="18">
        <f t="shared" si="122"/>
        <v>0</v>
      </c>
      <c r="S88" s="18">
        <f t="shared" si="122"/>
        <v>0</v>
      </c>
      <c r="T88" s="18">
        <f t="shared" si="122"/>
        <v>0</v>
      </c>
      <c r="U88" s="18">
        <f t="shared" si="122"/>
        <v>0</v>
      </c>
      <c r="V88" s="18">
        <f t="shared" si="122"/>
        <v>0</v>
      </c>
      <c r="W88" s="18">
        <f t="shared" si="122"/>
        <v>0</v>
      </c>
      <c r="X88" s="18">
        <f t="shared" si="122"/>
        <v>0</v>
      </c>
      <c r="Y88" s="18">
        <f t="shared" si="122"/>
        <v>0</v>
      </c>
      <c r="Z88" s="18">
        <f t="shared" si="122"/>
        <v>0</v>
      </c>
      <c r="AA88" s="18">
        <f t="shared" si="122"/>
        <v>0</v>
      </c>
      <c r="AB88" s="18">
        <f t="shared" si="122"/>
        <v>0</v>
      </c>
      <c r="AC88" s="18">
        <f t="shared" si="122"/>
        <v>0</v>
      </c>
      <c r="AE88" s="18">
        <f t="shared" si="88"/>
        <v>0</v>
      </c>
      <c r="AF88" s="18">
        <f t="shared" si="89"/>
        <v>0</v>
      </c>
      <c r="AG88" s="18">
        <f t="shared" si="90"/>
        <v>0</v>
      </c>
      <c r="AH88" s="18">
        <f t="shared" si="91"/>
        <v>0</v>
      </c>
      <c r="AI88" s="18">
        <f t="shared" si="92"/>
        <v>0</v>
      </c>
      <c r="AJ88" s="18">
        <f t="shared" si="93"/>
        <v>0</v>
      </c>
      <c r="AK88" s="18">
        <f t="shared" si="94"/>
        <v>0</v>
      </c>
      <c r="AL88" s="18">
        <f t="shared" si="95"/>
        <v>0</v>
      </c>
      <c r="AM88" s="18">
        <f t="shared" si="96"/>
        <v>0</v>
      </c>
      <c r="AN88" s="18">
        <f t="shared" si="97"/>
        <v>0</v>
      </c>
      <c r="AO88" s="18">
        <f t="shared" si="98"/>
        <v>0</v>
      </c>
      <c r="AP88" s="18">
        <f t="shared" si="99"/>
        <v>0</v>
      </c>
      <c r="AQ88" s="18">
        <f t="shared" si="100"/>
        <v>0</v>
      </c>
      <c r="AR88" s="18">
        <f t="shared" si="101"/>
        <v>0</v>
      </c>
      <c r="AS88" s="18">
        <f t="shared" si="102"/>
        <v>0</v>
      </c>
      <c r="AT88" s="18">
        <f t="shared" si="103"/>
        <v>0</v>
      </c>
      <c r="AU88" s="18">
        <f t="shared" si="104"/>
        <v>0</v>
      </c>
      <c r="AV88" s="18">
        <f t="shared" si="105"/>
        <v>0</v>
      </c>
      <c r="AW88" s="18">
        <f t="shared" si="106"/>
        <v>0</v>
      </c>
      <c r="AX88" s="18">
        <f t="shared" si="107"/>
        <v>0</v>
      </c>
    </row>
    <row r="89" spans="1:50" x14ac:dyDescent="0.25">
      <c r="A89">
        <f>feecalcs!A83</f>
        <v>0</v>
      </c>
      <c r="B89">
        <f>feecalcs!B83</f>
        <v>0</v>
      </c>
      <c r="C89">
        <f>feecalcs!D83</f>
        <v>0</v>
      </c>
      <c r="D89">
        <f>feecalcs!F83</f>
        <v>0</v>
      </c>
      <c r="E89" t="e">
        <f>feecalcs!G83</f>
        <v>#REF!</v>
      </c>
      <c r="F89">
        <f>client_info!F86</f>
        <v>0</v>
      </c>
      <c r="G89">
        <f>client_info!G86</f>
        <v>0</v>
      </c>
      <c r="H89">
        <f>VLOOKUP(F89,lifeexpectancy!A:C,IF(feesovertime!G89="M",2,3),FALSE)</f>
        <v>80.209999999999994</v>
      </c>
      <c r="J89" s="18">
        <f t="shared" si="86"/>
        <v>0</v>
      </c>
      <c r="K89" s="18">
        <f t="shared" ref="K89:AC89" si="123">IF(J89=0,0,IF($F89-1+K$7&gt;=65,J89*(1+$B$2-$B$3),J89*(1+$B$2)+$B$4))</f>
        <v>0</v>
      </c>
      <c r="L89" s="18">
        <f t="shared" si="123"/>
        <v>0</v>
      </c>
      <c r="M89" s="18">
        <f t="shared" si="123"/>
        <v>0</v>
      </c>
      <c r="N89" s="18">
        <f t="shared" si="123"/>
        <v>0</v>
      </c>
      <c r="O89" s="18">
        <f t="shared" si="123"/>
        <v>0</v>
      </c>
      <c r="P89" s="18">
        <f t="shared" si="123"/>
        <v>0</v>
      </c>
      <c r="Q89" s="18">
        <f t="shared" si="123"/>
        <v>0</v>
      </c>
      <c r="R89" s="18">
        <f t="shared" si="123"/>
        <v>0</v>
      </c>
      <c r="S89" s="18">
        <f t="shared" si="123"/>
        <v>0</v>
      </c>
      <c r="T89" s="18">
        <f t="shared" si="123"/>
        <v>0</v>
      </c>
      <c r="U89" s="18">
        <f t="shared" si="123"/>
        <v>0</v>
      </c>
      <c r="V89" s="18">
        <f t="shared" si="123"/>
        <v>0</v>
      </c>
      <c r="W89" s="18">
        <f t="shared" si="123"/>
        <v>0</v>
      </c>
      <c r="X89" s="18">
        <f t="shared" si="123"/>
        <v>0</v>
      </c>
      <c r="Y89" s="18">
        <f t="shared" si="123"/>
        <v>0</v>
      </c>
      <c r="Z89" s="18">
        <f t="shared" si="123"/>
        <v>0</v>
      </c>
      <c r="AA89" s="18">
        <f t="shared" si="123"/>
        <v>0</v>
      </c>
      <c r="AB89" s="18">
        <f t="shared" si="123"/>
        <v>0</v>
      </c>
      <c r="AC89" s="18">
        <f t="shared" si="123"/>
        <v>0</v>
      </c>
      <c r="AE89" s="18">
        <f t="shared" si="88"/>
        <v>0</v>
      </c>
      <c r="AF89" s="18">
        <f t="shared" si="89"/>
        <v>0</v>
      </c>
      <c r="AG89" s="18">
        <f t="shared" si="90"/>
        <v>0</v>
      </c>
      <c r="AH89" s="18">
        <f t="shared" si="91"/>
        <v>0</v>
      </c>
      <c r="AI89" s="18">
        <f t="shared" si="92"/>
        <v>0</v>
      </c>
      <c r="AJ89" s="18">
        <f t="shared" si="93"/>
        <v>0</v>
      </c>
      <c r="AK89" s="18">
        <f t="shared" si="94"/>
        <v>0</v>
      </c>
      <c r="AL89" s="18">
        <f t="shared" si="95"/>
        <v>0</v>
      </c>
      <c r="AM89" s="18">
        <f t="shared" si="96"/>
        <v>0</v>
      </c>
      <c r="AN89" s="18">
        <f t="shared" si="97"/>
        <v>0</v>
      </c>
      <c r="AO89" s="18">
        <f t="shared" si="98"/>
        <v>0</v>
      </c>
      <c r="AP89" s="18">
        <f t="shared" si="99"/>
        <v>0</v>
      </c>
      <c r="AQ89" s="18">
        <f t="shared" si="100"/>
        <v>0</v>
      </c>
      <c r="AR89" s="18">
        <f t="shared" si="101"/>
        <v>0</v>
      </c>
      <c r="AS89" s="18">
        <f t="shared" si="102"/>
        <v>0</v>
      </c>
      <c r="AT89" s="18">
        <f t="shared" si="103"/>
        <v>0</v>
      </c>
      <c r="AU89" s="18">
        <f t="shared" si="104"/>
        <v>0</v>
      </c>
      <c r="AV89" s="18">
        <f t="shared" si="105"/>
        <v>0</v>
      </c>
      <c r="AW89" s="18">
        <f t="shared" si="106"/>
        <v>0</v>
      </c>
      <c r="AX89" s="18">
        <f t="shared" si="107"/>
        <v>0</v>
      </c>
    </row>
    <row r="90" spans="1:50" x14ac:dyDescent="0.25">
      <c r="A90">
        <f>feecalcs!A84</f>
        <v>0</v>
      </c>
      <c r="B90">
        <f>feecalcs!B84</f>
        <v>0</v>
      </c>
      <c r="C90">
        <f>feecalcs!D84</f>
        <v>0</v>
      </c>
      <c r="D90">
        <f>feecalcs!F84</f>
        <v>0</v>
      </c>
      <c r="E90" t="e">
        <f>feecalcs!G84</f>
        <v>#REF!</v>
      </c>
      <c r="F90">
        <f>client_info!F87</f>
        <v>0</v>
      </c>
      <c r="G90">
        <f>client_info!G87</f>
        <v>0</v>
      </c>
      <c r="H90">
        <f>VLOOKUP(F90,lifeexpectancy!A:C,IF(feesovertime!G90="M",2,3),FALSE)</f>
        <v>80.209999999999994</v>
      </c>
      <c r="J90" s="18">
        <f t="shared" si="86"/>
        <v>0</v>
      </c>
      <c r="K90" s="18">
        <f t="shared" ref="K90:AC90" si="124">IF(J90=0,0,IF($F90-1+K$7&gt;=65,J90*(1+$B$2-$B$3),J90*(1+$B$2)+$B$4))</f>
        <v>0</v>
      </c>
      <c r="L90" s="18">
        <f t="shared" si="124"/>
        <v>0</v>
      </c>
      <c r="M90" s="18">
        <f t="shared" si="124"/>
        <v>0</v>
      </c>
      <c r="N90" s="18">
        <f t="shared" si="124"/>
        <v>0</v>
      </c>
      <c r="O90" s="18">
        <f t="shared" si="124"/>
        <v>0</v>
      </c>
      <c r="P90" s="18">
        <f t="shared" si="124"/>
        <v>0</v>
      </c>
      <c r="Q90" s="18">
        <f t="shared" si="124"/>
        <v>0</v>
      </c>
      <c r="R90" s="18">
        <f t="shared" si="124"/>
        <v>0</v>
      </c>
      <c r="S90" s="18">
        <f t="shared" si="124"/>
        <v>0</v>
      </c>
      <c r="T90" s="18">
        <f t="shared" si="124"/>
        <v>0</v>
      </c>
      <c r="U90" s="18">
        <f t="shared" si="124"/>
        <v>0</v>
      </c>
      <c r="V90" s="18">
        <f t="shared" si="124"/>
        <v>0</v>
      </c>
      <c r="W90" s="18">
        <f t="shared" si="124"/>
        <v>0</v>
      </c>
      <c r="X90" s="18">
        <f t="shared" si="124"/>
        <v>0</v>
      </c>
      <c r="Y90" s="18">
        <f t="shared" si="124"/>
        <v>0</v>
      </c>
      <c r="Z90" s="18">
        <f t="shared" si="124"/>
        <v>0</v>
      </c>
      <c r="AA90" s="18">
        <f t="shared" si="124"/>
        <v>0</v>
      </c>
      <c r="AB90" s="18">
        <f t="shared" si="124"/>
        <v>0</v>
      </c>
      <c r="AC90" s="18">
        <f t="shared" si="124"/>
        <v>0</v>
      </c>
      <c r="AE90" s="18">
        <f t="shared" si="88"/>
        <v>0</v>
      </c>
      <c r="AF90" s="18">
        <f t="shared" si="89"/>
        <v>0</v>
      </c>
      <c r="AG90" s="18">
        <f t="shared" si="90"/>
        <v>0</v>
      </c>
      <c r="AH90" s="18">
        <f t="shared" si="91"/>
        <v>0</v>
      </c>
      <c r="AI90" s="18">
        <f t="shared" si="92"/>
        <v>0</v>
      </c>
      <c r="AJ90" s="18">
        <f t="shared" si="93"/>
        <v>0</v>
      </c>
      <c r="AK90" s="18">
        <f t="shared" si="94"/>
        <v>0</v>
      </c>
      <c r="AL90" s="18">
        <f t="shared" si="95"/>
        <v>0</v>
      </c>
      <c r="AM90" s="18">
        <f t="shared" si="96"/>
        <v>0</v>
      </c>
      <c r="AN90" s="18">
        <f t="shared" si="97"/>
        <v>0</v>
      </c>
      <c r="AO90" s="18">
        <f t="shared" si="98"/>
        <v>0</v>
      </c>
      <c r="AP90" s="18">
        <f t="shared" si="99"/>
        <v>0</v>
      </c>
      <c r="AQ90" s="18">
        <f t="shared" si="100"/>
        <v>0</v>
      </c>
      <c r="AR90" s="18">
        <f t="shared" si="101"/>
        <v>0</v>
      </c>
      <c r="AS90" s="18">
        <f t="shared" si="102"/>
        <v>0</v>
      </c>
      <c r="AT90" s="18">
        <f t="shared" si="103"/>
        <v>0</v>
      </c>
      <c r="AU90" s="18">
        <f t="shared" si="104"/>
        <v>0</v>
      </c>
      <c r="AV90" s="18">
        <f t="shared" si="105"/>
        <v>0</v>
      </c>
      <c r="AW90" s="18">
        <f t="shared" si="106"/>
        <v>0</v>
      </c>
      <c r="AX90" s="18">
        <f t="shared" si="107"/>
        <v>0</v>
      </c>
    </row>
    <row r="91" spans="1:50" x14ac:dyDescent="0.25">
      <c r="A91">
        <f>feecalcs!A85</f>
        <v>0</v>
      </c>
      <c r="B91">
        <f>feecalcs!B85</f>
        <v>0</v>
      </c>
      <c r="C91">
        <f>feecalcs!D85</f>
        <v>0</v>
      </c>
      <c r="D91">
        <f>feecalcs!F85</f>
        <v>0</v>
      </c>
      <c r="E91" t="e">
        <f>feecalcs!G85</f>
        <v>#REF!</v>
      </c>
      <c r="F91">
        <f>client_info!F88</f>
        <v>0</v>
      </c>
      <c r="G91">
        <f>client_info!G88</f>
        <v>0</v>
      </c>
      <c r="H91">
        <f>VLOOKUP(F91,lifeexpectancy!A:C,IF(feesovertime!G91="M",2,3),FALSE)</f>
        <v>80.209999999999994</v>
      </c>
      <c r="J91" s="18">
        <f t="shared" si="86"/>
        <v>0</v>
      </c>
      <c r="K91" s="18">
        <f t="shared" ref="K91:AC91" si="125">IF(J91=0,0,IF($F91-1+K$7&gt;=65,J91*(1+$B$2-$B$3),J91*(1+$B$2)+$B$4))</f>
        <v>0</v>
      </c>
      <c r="L91" s="18">
        <f t="shared" si="125"/>
        <v>0</v>
      </c>
      <c r="M91" s="18">
        <f t="shared" si="125"/>
        <v>0</v>
      </c>
      <c r="N91" s="18">
        <f t="shared" si="125"/>
        <v>0</v>
      </c>
      <c r="O91" s="18">
        <f t="shared" si="125"/>
        <v>0</v>
      </c>
      <c r="P91" s="18">
        <f t="shared" si="125"/>
        <v>0</v>
      </c>
      <c r="Q91" s="18">
        <f t="shared" si="125"/>
        <v>0</v>
      </c>
      <c r="R91" s="18">
        <f t="shared" si="125"/>
        <v>0</v>
      </c>
      <c r="S91" s="18">
        <f t="shared" si="125"/>
        <v>0</v>
      </c>
      <c r="T91" s="18">
        <f t="shared" si="125"/>
        <v>0</v>
      </c>
      <c r="U91" s="18">
        <f t="shared" si="125"/>
        <v>0</v>
      </c>
      <c r="V91" s="18">
        <f t="shared" si="125"/>
        <v>0</v>
      </c>
      <c r="W91" s="18">
        <f t="shared" si="125"/>
        <v>0</v>
      </c>
      <c r="X91" s="18">
        <f t="shared" si="125"/>
        <v>0</v>
      </c>
      <c r="Y91" s="18">
        <f t="shared" si="125"/>
        <v>0</v>
      </c>
      <c r="Z91" s="18">
        <f t="shared" si="125"/>
        <v>0</v>
      </c>
      <c r="AA91" s="18">
        <f t="shared" si="125"/>
        <v>0</v>
      </c>
      <c r="AB91" s="18">
        <f t="shared" si="125"/>
        <v>0</v>
      </c>
      <c r="AC91" s="18">
        <f t="shared" si="125"/>
        <v>0</v>
      </c>
      <c r="AE91" s="18">
        <f t="shared" si="88"/>
        <v>0</v>
      </c>
      <c r="AF91" s="18">
        <f t="shared" si="89"/>
        <v>0</v>
      </c>
      <c r="AG91" s="18">
        <f t="shared" si="90"/>
        <v>0</v>
      </c>
      <c r="AH91" s="18">
        <f t="shared" si="91"/>
        <v>0</v>
      </c>
      <c r="AI91" s="18">
        <f t="shared" si="92"/>
        <v>0</v>
      </c>
      <c r="AJ91" s="18">
        <f t="shared" si="93"/>
        <v>0</v>
      </c>
      <c r="AK91" s="18">
        <f t="shared" si="94"/>
        <v>0</v>
      </c>
      <c r="AL91" s="18">
        <f t="shared" si="95"/>
        <v>0</v>
      </c>
      <c r="AM91" s="18">
        <f t="shared" si="96"/>
        <v>0</v>
      </c>
      <c r="AN91" s="18">
        <f t="shared" si="97"/>
        <v>0</v>
      </c>
      <c r="AO91" s="18">
        <f t="shared" si="98"/>
        <v>0</v>
      </c>
      <c r="AP91" s="18">
        <f t="shared" si="99"/>
        <v>0</v>
      </c>
      <c r="AQ91" s="18">
        <f t="shared" si="100"/>
        <v>0</v>
      </c>
      <c r="AR91" s="18">
        <f t="shared" si="101"/>
        <v>0</v>
      </c>
      <c r="AS91" s="18">
        <f t="shared" si="102"/>
        <v>0</v>
      </c>
      <c r="AT91" s="18">
        <f t="shared" si="103"/>
        <v>0</v>
      </c>
      <c r="AU91" s="18">
        <f t="shared" si="104"/>
        <v>0</v>
      </c>
      <c r="AV91" s="18">
        <f t="shared" si="105"/>
        <v>0</v>
      </c>
      <c r="AW91" s="18">
        <f t="shared" si="106"/>
        <v>0</v>
      </c>
      <c r="AX91" s="18">
        <f t="shared" si="107"/>
        <v>0</v>
      </c>
    </row>
    <row r="92" spans="1:50" x14ac:dyDescent="0.25">
      <c r="A92">
        <f>feecalcs!A86</f>
        <v>0</v>
      </c>
      <c r="B92">
        <f>feecalcs!B86</f>
        <v>0</v>
      </c>
      <c r="C92">
        <f>feecalcs!D86</f>
        <v>0</v>
      </c>
      <c r="D92">
        <f>feecalcs!F86</f>
        <v>0</v>
      </c>
      <c r="E92" t="e">
        <f>feecalcs!G86</f>
        <v>#REF!</v>
      </c>
      <c r="F92">
        <f>client_info!F89</f>
        <v>0</v>
      </c>
      <c r="G92">
        <f>client_info!G89</f>
        <v>0</v>
      </c>
      <c r="H92">
        <f>VLOOKUP(F92,lifeexpectancy!A:C,IF(feesovertime!G92="M",2,3),FALSE)</f>
        <v>80.209999999999994</v>
      </c>
      <c r="J92" s="18">
        <f t="shared" si="86"/>
        <v>0</v>
      </c>
      <c r="K92" s="18">
        <f t="shared" ref="K92:AC92" si="126">IF(J92=0,0,IF($F92-1+K$7&gt;=65,J92*(1+$B$2-$B$3),J92*(1+$B$2)+$B$4))</f>
        <v>0</v>
      </c>
      <c r="L92" s="18">
        <f t="shared" si="126"/>
        <v>0</v>
      </c>
      <c r="M92" s="18">
        <f t="shared" si="126"/>
        <v>0</v>
      </c>
      <c r="N92" s="18">
        <f t="shared" si="126"/>
        <v>0</v>
      </c>
      <c r="O92" s="18">
        <f t="shared" si="126"/>
        <v>0</v>
      </c>
      <c r="P92" s="18">
        <f t="shared" si="126"/>
        <v>0</v>
      </c>
      <c r="Q92" s="18">
        <f t="shared" si="126"/>
        <v>0</v>
      </c>
      <c r="R92" s="18">
        <f t="shared" si="126"/>
        <v>0</v>
      </c>
      <c r="S92" s="18">
        <f t="shared" si="126"/>
        <v>0</v>
      </c>
      <c r="T92" s="18">
        <f t="shared" si="126"/>
        <v>0</v>
      </c>
      <c r="U92" s="18">
        <f t="shared" si="126"/>
        <v>0</v>
      </c>
      <c r="V92" s="18">
        <f t="shared" si="126"/>
        <v>0</v>
      </c>
      <c r="W92" s="18">
        <f t="shared" si="126"/>
        <v>0</v>
      </c>
      <c r="X92" s="18">
        <f t="shared" si="126"/>
        <v>0</v>
      </c>
      <c r="Y92" s="18">
        <f t="shared" si="126"/>
        <v>0</v>
      </c>
      <c r="Z92" s="18">
        <f t="shared" si="126"/>
        <v>0</v>
      </c>
      <c r="AA92" s="18">
        <f t="shared" si="126"/>
        <v>0</v>
      </c>
      <c r="AB92" s="18">
        <f t="shared" si="126"/>
        <v>0</v>
      </c>
      <c r="AC92" s="18">
        <f t="shared" si="126"/>
        <v>0</v>
      </c>
      <c r="AE92" s="18">
        <f t="shared" si="88"/>
        <v>0</v>
      </c>
      <c r="AF92" s="18">
        <f t="shared" si="89"/>
        <v>0</v>
      </c>
      <c r="AG92" s="18">
        <f t="shared" si="90"/>
        <v>0</v>
      </c>
      <c r="AH92" s="18">
        <f t="shared" si="91"/>
        <v>0</v>
      </c>
      <c r="AI92" s="18">
        <f t="shared" si="92"/>
        <v>0</v>
      </c>
      <c r="AJ92" s="18">
        <f t="shared" si="93"/>
        <v>0</v>
      </c>
      <c r="AK92" s="18">
        <f t="shared" si="94"/>
        <v>0</v>
      </c>
      <c r="AL92" s="18">
        <f t="shared" si="95"/>
        <v>0</v>
      </c>
      <c r="AM92" s="18">
        <f t="shared" si="96"/>
        <v>0</v>
      </c>
      <c r="AN92" s="18">
        <f t="shared" si="97"/>
        <v>0</v>
      </c>
      <c r="AO92" s="18">
        <f t="shared" si="98"/>
        <v>0</v>
      </c>
      <c r="AP92" s="18">
        <f t="shared" si="99"/>
        <v>0</v>
      </c>
      <c r="AQ92" s="18">
        <f t="shared" si="100"/>
        <v>0</v>
      </c>
      <c r="AR92" s="18">
        <f t="shared" si="101"/>
        <v>0</v>
      </c>
      <c r="AS92" s="18">
        <f t="shared" si="102"/>
        <v>0</v>
      </c>
      <c r="AT92" s="18">
        <f t="shared" si="103"/>
        <v>0</v>
      </c>
      <c r="AU92" s="18">
        <f t="shared" si="104"/>
        <v>0</v>
      </c>
      <c r="AV92" s="18">
        <f t="shared" si="105"/>
        <v>0</v>
      </c>
      <c r="AW92" s="18">
        <f t="shared" si="106"/>
        <v>0</v>
      </c>
      <c r="AX92" s="18">
        <f t="shared" si="107"/>
        <v>0</v>
      </c>
    </row>
    <row r="93" spans="1:50" x14ac:dyDescent="0.25">
      <c r="A93">
        <f>feecalcs!A87</f>
        <v>0</v>
      </c>
      <c r="B93">
        <f>feecalcs!B87</f>
        <v>0</v>
      </c>
      <c r="C93">
        <f>feecalcs!D87</f>
        <v>0</v>
      </c>
      <c r="D93">
        <f>feecalcs!F87</f>
        <v>0</v>
      </c>
      <c r="E93" t="e">
        <f>feecalcs!G87</f>
        <v>#REF!</v>
      </c>
      <c r="F93">
        <f>client_info!F90</f>
        <v>0</v>
      </c>
      <c r="G93">
        <f>client_info!G90</f>
        <v>0</v>
      </c>
      <c r="H93">
        <f>VLOOKUP(F93,lifeexpectancy!A:C,IF(feesovertime!G93="M",2,3),FALSE)</f>
        <v>80.209999999999994</v>
      </c>
      <c r="J93" s="18">
        <f t="shared" si="86"/>
        <v>0</v>
      </c>
      <c r="K93" s="18">
        <f t="shared" ref="K93:AC93" si="127">IF(J93=0,0,IF($F93-1+K$7&gt;=65,J93*(1+$B$2-$B$3),J93*(1+$B$2)+$B$4))</f>
        <v>0</v>
      </c>
      <c r="L93" s="18">
        <f t="shared" si="127"/>
        <v>0</v>
      </c>
      <c r="M93" s="18">
        <f t="shared" si="127"/>
        <v>0</v>
      </c>
      <c r="N93" s="18">
        <f t="shared" si="127"/>
        <v>0</v>
      </c>
      <c r="O93" s="18">
        <f t="shared" si="127"/>
        <v>0</v>
      </c>
      <c r="P93" s="18">
        <f t="shared" si="127"/>
        <v>0</v>
      </c>
      <c r="Q93" s="18">
        <f t="shared" si="127"/>
        <v>0</v>
      </c>
      <c r="R93" s="18">
        <f t="shared" si="127"/>
        <v>0</v>
      </c>
      <c r="S93" s="18">
        <f t="shared" si="127"/>
        <v>0</v>
      </c>
      <c r="T93" s="18">
        <f t="shared" si="127"/>
        <v>0</v>
      </c>
      <c r="U93" s="18">
        <f t="shared" si="127"/>
        <v>0</v>
      </c>
      <c r="V93" s="18">
        <f t="shared" si="127"/>
        <v>0</v>
      </c>
      <c r="W93" s="18">
        <f t="shared" si="127"/>
        <v>0</v>
      </c>
      <c r="X93" s="18">
        <f t="shared" si="127"/>
        <v>0</v>
      </c>
      <c r="Y93" s="18">
        <f t="shared" si="127"/>
        <v>0</v>
      </c>
      <c r="Z93" s="18">
        <f t="shared" si="127"/>
        <v>0</v>
      </c>
      <c r="AA93" s="18">
        <f t="shared" si="127"/>
        <v>0</v>
      </c>
      <c r="AB93" s="18">
        <f t="shared" si="127"/>
        <v>0</v>
      </c>
      <c r="AC93" s="18">
        <f t="shared" si="127"/>
        <v>0</v>
      </c>
      <c r="AE93" s="18">
        <f t="shared" si="88"/>
        <v>0</v>
      </c>
      <c r="AF93" s="18">
        <f t="shared" si="89"/>
        <v>0</v>
      </c>
      <c r="AG93" s="18">
        <f t="shared" si="90"/>
        <v>0</v>
      </c>
      <c r="AH93" s="18">
        <f t="shared" si="91"/>
        <v>0</v>
      </c>
      <c r="AI93" s="18">
        <f t="shared" si="92"/>
        <v>0</v>
      </c>
      <c r="AJ93" s="18">
        <f t="shared" si="93"/>
        <v>0</v>
      </c>
      <c r="AK93" s="18">
        <f t="shared" si="94"/>
        <v>0</v>
      </c>
      <c r="AL93" s="18">
        <f t="shared" si="95"/>
        <v>0</v>
      </c>
      <c r="AM93" s="18">
        <f t="shared" si="96"/>
        <v>0</v>
      </c>
      <c r="AN93" s="18">
        <f t="shared" si="97"/>
        <v>0</v>
      </c>
      <c r="AO93" s="18">
        <f t="shared" si="98"/>
        <v>0</v>
      </c>
      <c r="AP93" s="18">
        <f t="shared" si="99"/>
        <v>0</v>
      </c>
      <c r="AQ93" s="18">
        <f t="shared" si="100"/>
        <v>0</v>
      </c>
      <c r="AR93" s="18">
        <f t="shared" si="101"/>
        <v>0</v>
      </c>
      <c r="AS93" s="18">
        <f t="shared" si="102"/>
        <v>0</v>
      </c>
      <c r="AT93" s="18">
        <f t="shared" si="103"/>
        <v>0</v>
      </c>
      <c r="AU93" s="18">
        <f t="shared" si="104"/>
        <v>0</v>
      </c>
      <c r="AV93" s="18">
        <f t="shared" si="105"/>
        <v>0</v>
      </c>
      <c r="AW93" s="18">
        <f t="shared" si="106"/>
        <v>0</v>
      </c>
      <c r="AX93" s="18">
        <f t="shared" si="107"/>
        <v>0</v>
      </c>
    </row>
    <row r="94" spans="1:50" x14ac:dyDescent="0.25">
      <c r="A94">
        <f>feecalcs!A88</f>
        <v>0</v>
      </c>
      <c r="B94">
        <f>feecalcs!B88</f>
        <v>0</v>
      </c>
      <c r="C94">
        <f>feecalcs!D88</f>
        <v>0</v>
      </c>
      <c r="D94">
        <f>feecalcs!F88</f>
        <v>0</v>
      </c>
      <c r="E94" t="e">
        <f>feecalcs!G88</f>
        <v>#REF!</v>
      </c>
      <c r="F94">
        <f>client_info!F91</f>
        <v>0</v>
      </c>
      <c r="G94">
        <f>client_info!G91</f>
        <v>0</v>
      </c>
      <c r="H94">
        <f>VLOOKUP(F94,lifeexpectancy!A:C,IF(feesovertime!G94="M",2,3),FALSE)</f>
        <v>80.209999999999994</v>
      </c>
      <c r="J94" s="18">
        <f t="shared" si="86"/>
        <v>0</v>
      </c>
      <c r="K94" s="18">
        <f t="shared" ref="K94:AC94" si="128">IF(J94=0,0,IF($F94-1+K$7&gt;=65,J94*(1+$B$2-$B$3),J94*(1+$B$2)+$B$4))</f>
        <v>0</v>
      </c>
      <c r="L94" s="18">
        <f t="shared" si="128"/>
        <v>0</v>
      </c>
      <c r="M94" s="18">
        <f t="shared" si="128"/>
        <v>0</v>
      </c>
      <c r="N94" s="18">
        <f t="shared" si="128"/>
        <v>0</v>
      </c>
      <c r="O94" s="18">
        <f t="shared" si="128"/>
        <v>0</v>
      </c>
      <c r="P94" s="18">
        <f t="shared" si="128"/>
        <v>0</v>
      </c>
      <c r="Q94" s="18">
        <f t="shared" si="128"/>
        <v>0</v>
      </c>
      <c r="R94" s="18">
        <f t="shared" si="128"/>
        <v>0</v>
      </c>
      <c r="S94" s="18">
        <f t="shared" si="128"/>
        <v>0</v>
      </c>
      <c r="T94" s="18">
        <f t="shared" si="128"/>
        <v>0</v>
      </c>
      <c r="U94" s="18">
        <f t="shared" si="128"/>
        <v>0</v>
      </c>
      <c r="V94" s="18">
        <f t="shared" si="128"/>
        <v>0</v>
      </c>
      <c r="W94" s="18">
        <f t="shared" si="128"/>
        <v>0</v>
      </c>
      <c r="X94" s="18">
        <f t="shared" si="128"/>
        <v>0</v>
      </c>
      <c r="Y94" s="18">
        <f t="shared" si="128"/>
        <v>0</v>
      </c>
      <c r="Z94" s="18">
        <f t="shared" si="128"/>
        <v>0</v>
      </c>
      <c r="AA94" s="18">
        <f t="shared" si="128"/>
        <v>0</v>
      </c>
      <c r="AB94" s="18">
        <f t="shared" si="128"/>
        <v>0</v>
      </c>
      <c r="AC94" s="18">
        <f t="shared" si="128"/>
        <v>0</v>
      </c>
      <c r="AE94" s="18">
        <f t="shared" si="88"/>
        <v>0</v>
      </c>
      <c r="AF94" s="18">
        <f t="shared" si="89"/>
        <v>0</v>
      </c>
      <c r="AG94" s="18">
        <f t="shared" si="90"/>
        <v>0</v>
      </c>
      <c r="AH94" s="18">
        <f t="shared" si="91"/>
        <v>0</v>
      </c>
      <c r="AI94" s="18">
        <f t="shared" si="92"/>
        <v>0</v>
      </c>
      <c r="AJ94" s="18">
        <f t="shared" si="93"/>
        <v>0</v>
      </c>
      <c r="AK94" s="18">
        <f t="shared" si="94"/>
        <v>0</v>
      </c>
      <c r="AL94" s="18">
        <f t="shared" si="95"/>
        <v>0</v>
      </c>
      <c r="AM94" s="18">
        <f t="shared" si="96"/>
        <v>0</v>
      </c>
      <c r="AN94" s="18">
        <f t="shared" si="97"/>
        <v>0</v>
      </c>
      <c r="AO94" s="18">
        <f t="shared" si="98"/>
        <v>0</v>
      </c>
      <c r="AP94" s="18">
        <f t="shared" si="99"/>
        <v>0</v>
      </c>
      <c r="AQ94" s="18">
        <f t="shared" si="100"/>
        <v>0</v>
      </c>
      <c r="AR94" s="18">
        <f t="shared" si="101"/>
        <v>0</v>
      </c>
      <c r="AS94" s="18">
        <f t="shared" si="102"/>
        <v>0</v>
      </c>
      <c r="AT94" s="18">
        <f t="shared" si="103"/>
        <v>0</v>
      </c>
      <c r="AU94" s="18">
        <f t="shared" si="104"/>
        <v>0</v>
      </c>
      <c r="AV94" s="18">
        <f t="shared" si="105"/>
        <v>0</v>
      </c>
      <c r="AW94" s="18">
        <f t="shared" si="106"/>
        <v>0</v>
      </c>
      <c r="AX94" s="18">
        <f t="shared" si="107"/>
        <v>0</v>
      </c>
    </row>
    <row r="95" spans="1:50" x14ac:dyDescent="0.25">
      <c r="A95">
        <f>feecalcs!A89</f>
        <v>0</v>
      </c>
      <c r="B95">
        <f>feecalcs!B89</f>
        <v>0</v>
      </c>
      <c r="C95">
        <f>feecalcs!D89</f>
        <v>0</v>
      </c>
      <c r="D95">
        <f>feecalcs!F89</f>
        <v>0</v>
      </c>
      <c r="E95" t="e">
        <f>feecalcs!G89</f>
        <v>#REF!</v>
      </c>
      <c r="F95">
        <f>client_info!F92</f>
        <v>0</v>
      </c>
      <c r="G95">
        <f>client_info!G92</f>
        <v>0</v>
      </c>
      <c r="H95">
        <f>VLOOKUP(F95,lifeexpectancy!A:C,IF(feesovertime!G95="M",2,3),FALSE)</f>
        <v>80.209999999999994</v>
      </c>
      <c r="J95" s="18">
        <f t="shared" si="86"/>
        <v>0</v>
      </c>
      <c r="K95" s="18">
        <f t="shared" ref="K95:AC95" si="129">IF(J95=0,0,IF($F95-1+K$7&gt;=65,J95*(1+$B$2-$B$3),J95*(1+$B$2)+$B$4))</f>
        <v>0</v>
      </c>
      <c r="L95" s="18">
        <f t="shared" si="129"/>
        <v>0</v>
      </c>
      <c r="M95" s="18">
        <f t="shared" si="129"/>
        <v>0</v>
      </c>
      <c r="N95" s="18">
        <f t="shared" si="129"/>
        <v>0</v>
      </c>
      <c r="O95" s="18">
        <f t="shared" si="129"/>
        <v>0</v>
      </c>
      <c r="P95" s="18">
        <f t="shared" si="129"/>
        <v>0</v>
      </c>
      <c r="Q95" s="18">
        <f t="shared" si="129"/>
        <v>0</v>
      </c>
      <c r="R95" s="18">
        <f t="shared" si="129"/>
        <v>0</v>
      </c>
      <c r="S95" s="18">
        <f t="shared" si="129"/>
        <v>0</v>
      </c>
      <c r="T95" s="18">
        <f t="shared" si="129"/>
        <v>0</v>
      </c>
      <c r="U95" s="18">
        <f t="shared" si="129"/>
        <v>0</v>
      </c>
      <c r="V95" s="18">
        <f t="shared" si="129"/>
        <v>0</v>
      </c>
      <c r="W95" s="18">
        <f t="shared" si="129"/>
        <v>0</v>
      </c>
      <c r="X95" s="18">
        <f t="shared" si="129"/>
        <v>0</v>
      </c>
      <c r="Y95" s="18">
        <f t="shared" si="129"/>
        <v>0</v>
      </c>
      <c r="Z95" s="18">
        <f t="shared" si="129"/>
        <v>0</v>
      </c>
      <c r="AA95" s="18">
        <f t="shared" si="129"/>
        <v>0</v>
      </c>
      <c r="AB95" s="18">
        <f t="shared" si="129"/>
        <v>0</v>
      </c>
      <c r="AC95" s="18">
        <f t="shared" si="129"/>
        <v>0</v>
      </c>
      <c r="AE95" s="18">
        <f t="shared" si="88"/>
        <v>0</v>
      </c>
      <c r="AF95" s="18">
        <f t="shared" si="89"/>
        <v>0</v>
      </c>
      <c r="AG95" s="18">
        <f t="shared" si="90"/>
        <v>0</v>
      </c>
      <c r="AH95" s="18">
        <f t="shared" si="91"/>
        <v>0</v>
      </c>
      <c r="AI95" s="18">
        <f t="shared" si="92"/>
        <v>0</v>
      </c>
      <c r="AJ95" s="18">
        <f t="shared" si="93"/>
        <v>0</v>
      </c>
      <c r="AK95" s="18">
        <f t="shared" si="94"/>
        <v>0</v>
      </c>
      <c r="AL95" s="18">
        <f t="shared" si="95"/>
        <v>0</v>
      </c>
      <c r="AM95" s="18">
        <f t="shared" si="96"/>
        <v>0</v>
      </c>
      <c r="AN95" s="18">
        <f t="shared" si="97"/>
        <v>0</v>
      </c>
      <c r="AO95" s="18">
        <f t="shared" si="98"/>
        <v>0</v>
      </c>
      <c r="AP95" s="18">
        <f t="shared" si="99"/>
        <v>0</v>
      </c>
      <c r="AQ95" s="18">
        <f t="shared" si="100"/>
        <v>0</v>
      </c>
      <c r="AR95" s="18">
        <f t="shared" si="101"/>
        <v>0</v>
      </c>
      <c r="AS95" s="18">
        <f t="shared" si="102"/>
        <v>0</v>
      </c>
      <c r="AT95" s="18">
        <f t="shared" si="103"/>
        <v>0</v>
      </c>
      <c r="AU95" s="18">
        <f t="shared" si="104"/>
        <v>0</v>
      </c>
      <c r="AV95" s="18">
        <f t="shared" si="105"/>
        <v>0</v>
      </c>
      <c r="AW95" s="18">
        <f t="shared" si="106"/>
        <v>0</v>
      </c>
      <c r="AX95" s="18">
        <f t="shared" si="107"/>
        <v>0</v>
      </c>
    </row>
    <row r="96" spans="1:50" x14ac:dyDescent="0.25">
      <c r="A96">
        <f>feecalcs!A90</f>
        <v>0</v>
      </c>
      <c r="B96">
        <f>feecalcs!B90</f>
        <v>0</v>
      </c>
      <c r="C96">
        <f>feecalcs!D90</f>
        <v>0</v>
      </c>
      <c r="D96">
        <f>feecalcs!F90</f>
        <v>0</v>
      </c>
      <c r="E96" t="e">
        <f>feecalcs!G90</f>
        <v>#REF!</v>
      </c>
      <c r="F96">
        <f>client_info!F93</f>
        <v>0</v>
      </c>
      <c r="G96">
        <f>client_info!G93</f>
        <v>0</v>
      </c>
      <c r="H96">
        <f>VLOOKUP(F96,lifeexpectancy!A:C,IF(feesovertime!G96="M",2,3),FALSE)</f>
        <v>80.209999999999994</v>
      </c>
      <c r="J96" s="18">
        <f t="shared" si="86"/>
        <v>0</v>
      </c>
      <c r="K96" s="18">
        <f t="shared" ref="K96:AC96" si="130">IF(J96=0,0,IF($F96-1+K$7&gt;=65,J96*(1+$B$2-$B$3),J96*(1+$B$2)+$B$4))</f>
        <v>0</v>
      </c>
      <c r="L96" s="18">
        <f t="shared" si="130"/>
        <v>0</v>
      </c>
      <c r="M96" s="18">
        <f t="shared" si="130"/>
        <v>0</v>
      </c>
      <c r="N96" s="18">
        <f t="shared" si="130"/>
        <v>0</v>
      </c>
      <c r="O96" s="18">
        <f t="shared" si="130"/>
        <v>0</v>
      </c>
      <c r="P96" s="18">
        <f t="shared" si="130"/>
        <v>0</v>
      </c>
      <c r="Q96" s="18">
        <f t="shared" si="130"/>
        <v>0</v>
      </c>
      <c r="R96" s="18">
        <f t="shared" si="130"/>
        <v>0</v>
      </c>
      <c r="S96" s="18">
        <f t="shared" si="130"/>
        <v>0</v>
      </c>
      <c r="T96" s="18">
        <f t="shared" si="130"/>
        <v>0</v>
      </c>
      <c r="U96" s="18">
        <f t="shared" si="130"/>
        <v>0</v>
      </c>
      <c r="V96" s="18">
        <f t="shared" si="130"/>
        <v>0</v>
      </c>
      <c r="W96" s="18">
        <f t="shared" si="130"/>
        <v>0</v>
      </c>
      <c r="X96" s="18">
        <f t="shared" si="130"/>
        <v>0</v>
      </c>
      <c r="Y96" s="18">
        <f t="shared" si="130"/>
        <v>0</v>
      </c>
      <c r="Z96" s="18">
        <f t="shared" si="130"/>
        <v>0</v>
      </c>
      <c r="AA96" s="18">
        <f t="shared" si="130"/>
        <v>0</v>
      </c>
      <c r="AB96" s="18">
        <f t="shared" si="130"/>
        <v>0</v>
      </c>
      <c r="AC96" s="18">
        <f t="shared" si="130"/>
        <v>0</v>
      </c>
      <c r="AE96" s="18">
        <f t="shared" si="88"/>
        <v>0</v>
      </c>
      <c r="AF96" s="18">
        <f t="shared" si="89"/>
        <v>0</v>
      </c>
      <c r="AG96" s="18">
        <f t="shared" si="90"/>
        <v>0</v>
      </c>
      <c r="AH96" s="18">
        <f t="shared" si="91"/>
        <v>0</v>
      </c>
      <c r="AI96" s="18">
        <f t="shared" si="92"/>
        <v>0</v>
      </c>
      <c r="AJ96" s="18">
        <f t="shared" si="93"/>
        <v>0</v>
      </c>
      <c r="AK96" s="18">
        <f t="shared" si="94"/>
        <v>0</v>
      </c>
      <c r="AL96" s="18">
        <f t="shared" si="95"/>
        <v>0</v>
      </c>
      <c r="AM96" s="18">
        <f t="shared" si="96"/>
        <v>0</v>
      </c>
      <c r="AN96" s="18">
        <f t="shared" si="97"/>
        <v>0</v>
      </c>
      <c r="AO96" s="18">
        <f t="shared" si="98"/>
        <v>0</v>
      </c>
      <c r="AP96" s="18">
        <f t="shared" si="99"/>
        <v>0</v>
      </c>
      <c r="AQ96" s="18">
        <f t="shared" si="100"/>
        <v>0</v>
      </c>
      <c r="AR96" s="18">
        <f t="shared" si="101"/>
        <v>0</v>
      </c>
      <c r="AS96" s="18">
        <f t="shared" si="102"/>
        <v>0</v>
      </c>
      <c r="AT96" s="18">
        <f t="shared" si="103"/>
        <v>0</v>
      </c>
      <c r="AU96" s="18">
        <f t="shared" si="104"/>
        <v>0</v>
      </c>
      <c r="AV96" s="18">
        <f t="shared" si="105"/>
        <v>0</v>
      </c>
      <c r="AW96" s="18">
        <f t="shared" si="106"/>
        <v>0</v>
      </c>
      <c r="AX96" s="18">
        <f t="shared" si="107"/>
        <v>0</v>
      </c>
    </row>
    <row r="97" spans="1:50" x14ac:dyDescent="0.25">
      <c r="A97">
        <f>feecalcs!A91</f>
        <v>0</v>
      </c>
      <c r="B97">
        <f>feecalcs!B91</f>
        <v>0</v>
      </c>
      <c r="C97">
        <f>feecalcs!D91</f>
        <v>0</v>
      </c>
      <c r="D97">
        <f>feecalcs!F91</f>
        <v>0</v>
      </c>
      <c r="E97" t="e">
        <f>feecalcs!G91</f>
        <v>#REF!</v>
      </c>
      <c r="F97">
        <f>client_info!F94</f>
        <v>0</v>
      </c>
      <c r="G97">
        <f>client_info!G94</f>
        <v>0</v>
      </c>
      <c r="H97">
        <f>VLOOKUP(F97,lifeexpectancy!A:C,IF(feesovertime!G97="M",2,3),FALSE)</f>
        <v>80.209999999999994</v>
      </c>
      <c r="J97" s="18">
        <f t="shared" si="86"/>
        <v>0</v>
      </c>
      <c r="K97" s="18">
        <f t="shared" ref="K97:AC97" si="131">IF(J97=0,0,IF($F97-1+K$7&gt;=65,J97*(1+$B$2-$B$3),J97*(1+$B$2)+$B$4))</f>
        <v>0</v>
      </c>
      <c r="L97" s="18">
        <f t="shared" si="131"/>
        <v>0</v>
      </c>
      <c r="M97" s="18">
        <f t="shared" si="131"/>
        <v>0</v>
      </c>
      <c r="N97" s="18">
        <f t="shared" si="131"/>
        <v>0</v>
      </c>
      <c r="O97" s="18">
        <f t="shared" si="131"/>
        <v>0</v>
      </c>
      <c r="P97" s="18">
        <f t="shared" si="131"/>
        <v>0</v>
      </c>
      <c r="Q97" s="18">
        <f t="shared" si="131"/>
        <v>0</v>
      </c>
      <c r="R97" s="18">
        <f t="shared" si="131"/>
        <v>0</v>
      </c>
      <c r="S97" s="18">
        <f t="shared" si="131"/>
        <v>0</v>
      </c>
      <c r="T97" s="18">
        <f t="shared" si="131"/>
        <v>0</v>
      </c>
      <c r="U97" s="18">
        <f t="shared" si="131"/>
        <v>0</v>
      </c>
      <c r="V97" s="18">
        <f t="shared" si="131"/>
        <v>0</v>
      </c>
      <c r="W97" s="18">
        <f t="shared" si="131"/>
        <v>0</v>
      </c>
      <c r="X97" s="18">
        <f t="shared" si="131"/>
        <v>0</v>
      </c>
      <c r="Y97" s="18">
        <f t="shared" si="131"/>
        <v>0</v>
      </c>
      <c r="Z97" s="18">
        <f t="shared" si="131"/>
        <v>0</v>
      </c>
      <c r="AA97" s="18">
        <f t="shared" si="131"/>
        <v>0</v>
      </c>
      <c r="AB97" s="18">
        <f t="shared" si="131"/>
        <v>0</v>
      </c>
      <c r="AC97" s="18">
        <f t="shared" si="131"/>
        <v>0</v>
      </c>
      <c r="AE97" s="18">
        <f t="shared" si="88"/>
        <v>0</v>
      </c>
      <c r="AF97" s="18">
        <f t="shared" si="89"/>
        <v>0</v>
      </c>
      <c r="AG97" s="18">
        <f t="shared" si="90"/>
        <v>0</v>
      </c>
      <c r="AH97" s="18">
        <f t="shared" si="91"/>
        <v>0</v>
      </c>
      <c r="AI97" s="18">
        <f t="shared" si="92"/>
        <v>0</v>
      </c>
      <c r="AJ97" s="18">
        <f t="shared" si="93"/>
        <v>0</v>
      </c>
      <c r="AK97" s="18">
        <f t="shared" si="94"/>
        <v>0</v>
      </c>
      <c r="AL97" s="18">
        <f t="shared" si="95"/>
        <v>0</v>
      </c>
      <c r="AM97" s="18">
        <f t="shared" si="96"/>
        <v>0</v>
      </c>
      <c r="AN97" s="18">
        <f t="shared" si="97"/>
        <v>0</v>
      </c>
      <c r="AO97" s="18">
        <f t="shared" si="98"/>
        <v>0</v>
      </c>
      <c r="AP97" s="18">
        <f t="shared" si="99"/>
        <v>0</v>
      </c>
      <c r="AQ97" s="18">
        <f t="shared" si="100"/>
        <v>0</v>
      </c>
      <c r="AR97" s="18">
        <f t="shared" si="101"/>
        <v>0</v>
      </c>
      <c r="AS97" s="18">
        <f t="shared" si="102"/>
        <v>0</v>
      </c>
      <c r="AT97" s="18">
        <f t="shared" si="103"/>
        <v>0</v>
      </c>
      <c r="AU97" s="18">
        <f t="shared" si="104"/>
        <v>0</v>
      </c>
      <c r="AV97" s="18">
        <f t="shared" si="105"/>
        <v>0</v>
      </c>
      <c r="AW97" s="18">
        <f t="shared" si="106"/>
        <v>0</v>
      </c>
      <c r="AX97" s="18">
        <f t="shared" si="107"/>
        <v>0</v>
      </c>
    </row>
    <row r="98" spans="1:50" x14ac:dyDescent="0.25">
      <c r="A98">
        <f>feecalcs!A92</f>
        <v>0</v>
      </c>
      <c r="B98">
        <f>feecalcs!B92</f>
        <v>0</v>
      </c>
      <c r="C98">
        <f>feecalcs!D92</f>
        <v>0</v>
      </c>
      <c r="D98">
        <f>feecalcs!F92</f>
        <v>0</v>
      </c>
      <c r="E98" t="e">
        <f>feecalcs!G92</f>
        <v>#REF!</v>
      </c>
      <c r="F98">
        <f>client_info!F95</f>
        <v>0</v>
      </c>
      <c r="G98">
        <f>client_info!G95</f>
        <v>0</v>
      </c>
      <c r="H98">
        <f>VLOOKUP(F98,lifeexpectancy!A:C,IF(feesovertime!G98="M",2,3),FALSE)</f>
        <v>80.209999999999994</v>
      </c>
      <c r="J98" s="18">
        <f t="shared" si="86"/>
        <v>0</v>
      </c>
      <c r="K98" s="18">
        <f t="shared" ref="K98:AC98" si="132">IF(J98=0,0,IF($F98-1+K$7&gt;=65,J98*(1+$B$2-$B$3),J98*(1+$B$2)+$B$4))</f>
        <v>0</v>
      </c>
      <c r="L98" s="18">
        <f t="shared" si="132"/>
        <v>0</v>
      </c>
      <c r="M98" s="18">
        <f t="shared" si="132"/>
        <v>0</v>
      </c>
      <c r="N98" s="18">
        <f t="shared" si="132"/>
        <v>0</v>
      </c>
      <c r="O98" s="18">
        <f t="shared" si="132"/>
        <v>0</v>
      </c>
      <c r="P98" s="18">
        <f t="shared" si="132"/>
        <v>0</v>
      </c>
      <c r="Q98" s="18">
        <f t="shared" si="132"/>
        <v>0</v>
      </c>
      <c r="R98" s="18">
        <f t="shared" si="132"/>
        <v>0</v>
      </c>
      <c r="S98" s="18">
        <f t="shared" si="132"/>
        <v>0</v>
      </c>
      <c r="T98" s="18">
        <f t="shared" si="132"/>
        <v>0</v>
      </c>
      <c r="U98" s="18">
        <f t="shared" si="132"/>
        <v>0</v>
      </c>
      <c r="V98" s="18">
        <f t="shared" si="132"/>
        <v>0</v>
      </c>
      <c r="W98" s="18">
        <f t="shared" si="132"/>
        <v>0</v>
      </c>
      <c r="X98" s="18">
        <f t="shared" si="132"/>
        <v>0</v>
      </c>
      <c r="Y98" s="18">
        <f t="shared" si="132"/>
        <v>0</v>
      </c>
      <c r="Z98" s="18">
        <f t="shared" si="132"/>
        <v>0</v>
      </c>
      <c r="AA98" s="18">
        <f t="shared" si="132"/>
        <v>0</v>
      </c>
      <c r="AB98" s="18">
        <f t="shared" si="132"/>
        <v>0</v>
      </c>
      <c r="AC98" s="18">
        <f t="shared" si="132"/>
        <v>0</v>
      </c>
      <c r="AE98" s="18">
        <f t="shared" si="88"/>
        <v>0</v>
      </c>
      <c r="AF98" s="18">
        <f t="shared" si="89"/>
        <v>0</v>
      </c>
      <c r="AG98" s="18">
        <f t="shared" si="90"/>
        <v>0</v>
      </c>
      <c r="AH98" s="18">
        <f t="shared" si="91"/>
        <v>0</v>
      </c>
      <c r="AI98" s="18">
        <f t="shared" si="92"/>
        <v>0</v>
      </c>
      <c r="AJ98" s="18">
        <f t="shared" si="93"/>
        <v>0</v>
      </c>
      <c r="AK98" s="18">
        <f t="shared" si="94"/>
        <v>0</v>
      </c>
      <c r="AL98" s="18">
        <f t="shared" si="95"/>
        <v>0</v>
      </c>
      <c r="AM98" s="18">
        <f t="shared" si="96"/>
        <v>0</v>
      </c>
      <c r="AN98" s="18">
        <f t="shared" si="97"/>
        <v>0</v>
      </c>
      <c r="AO98" s="18">
        <f t="shared" si="98"/>
        <v>0</v>
      </c>
      <c r="AP98" s="18">
        <f t="shared" si="99"/>
        <v>0</v>
      </c>
      <c r="AQ98" s="18">
        <f t="shared" si="100"/>
        <v>0</v>
      </c>
      <c r="AR98" s="18">
        <f t="shared" si="101"/>
        <v>0</v>
      </c>
      <c r="AS98" s="18">
        <f t="shared" si="102"/>
        <v>0</v>
      </c>
      <c r="AT98" s="18">
        <f t="shared" si="103"/>
        <v>0</v>
      </c>
      <c r="AU98" s="18">
        <f t="shared" si="104"/>
        <v>0</v>
      </c>
      <c r="AV98" s="18">
        <f t="shared" si="105"/>
        <v>0</v>
      </c>
      <c r="AW98" s="18">
        <f t="shared" si="106"/>
        <v>0</v>
      </c>
      <c r="AX98" s="18">
        <f t="shared" si="107"/>
        <v>0</v>
      </c>
    </row>
    <row r="99" spans="1:50" x14ac:dyDescent="0.25">
      <c r="A99">
        <f>feecalcs!A93</f>
        <v>0</v>
      </c>
      <c r="B99">
        <f>feecalcs!B93</f>
        <v>0</v>
      </c>
      <c r="C99">
        <f>feecalcs!D93</f>
        <v>0</v>
      </c>
      <c r="D99">
        <f>feecalcs!F93</f>
        <v>0</v>
      </c>
      <c r="E99" t="e">
        <f>feecalcs!G93</f>
        <v>#REF!</v>
      </c>
      <c r="F99">
        <f>client_info!F96</f>
        <v>0</v>
      </c>
      <c r="G99">
        <f>client_info!G96</f>
        <v>0</v>
      </c>
      <c r="H99">
        <f>VLOOKUP(F99,lifeexpectancy!A:C,IF(feesovertime!G99="M",2,3),FALSE)</f>
        <v>80.209999999999994</v>
      </c>
      <c r="J99" s="18">
        <f t="shared" si="86"/>
        <v>0</v>
      </c>
      <c r="K99" s="18">
        <f t="shared" ref="K99:AC99" si="133">IF(J99=0,0,IF($F99-1+K$7&gt;=65,J99*(1+$B$2-$B$3),J99*(1+$B$2)+$B$4))</f>
        <v>0</v>
      </c>
      <c r="L99" s="18">
        <f t="shared" si="133"/>
        <v>0</v>
      </c>
      <c r="M99" s="18">
        <f t="shared" si="133"/>
        <v>0</v>
      </c>
      <c r="N99" s="18">
        <f t="shared" si="133"/>
        <v>0</v>
      </c>
      <c r="O99" s="18">
        <f t="shared" si="133"/>
        <v>0</v>
      </c>
      <c r="P99" s="18">
        <f t="shared" si="133"/>
        <v>0</v>
      </c>
      <c r="Q99" s="18">
        <f t="shared" si="133"/>
        <v>0</v>
      </c>
      <c r="R99" s="18">
        <f t="shared" si="133"/>
        <v>0</v>
      </c>
      <c r="S99" s="18">
        <f t="shared" si="133"/>
        <v>0</v>
      </c>
      <c r="T99" s="18">
        <f t="shared" si="133"/>
        <v>0</v>
      </c>
      <c r="U99" s="18">
        <f t="shared" si="133"/>
        <v>0</v>
      </c>
      <c r="V99" s="18">
        <f t="shared" si="133"/>
        <v>0</v>
      </c>
      <c r="W99" s="18">
        <f t="shared" si="133"/>
        <v>0</v>
      </c>
      <c r="X99" s="18">
        <f t="shared" si="133"/>
        <v>0</v>
      </c>
      <c r="Y99" s="18">
        <f t="shared" si="133"/>
        <v>0</v>
      </c>
      <c r="Z99" s="18">
        <f t="shared" si="133"/>
        <v>0</v>
      </c>
      <c r="AA99" s="18">
        <f t="shared" si="133"/>
        <v>0</v>
      </c>
      <c r="AB99" s="18">
        <f t="shared" si="133"/>
        <v>0</v>
      </c>
      <c r="AC99" s="18">
        <f t="shared" si="133"/>
        <v>0</v>
      </c>
      <c r="AE99" s="18">
        <f t="shared" si="88"/>
        <v>0</v>
      </c>
      <c r="AF99" s="18">
        <f t="shared" si="89"/>
        <v>0</v>
      </c>
      <c r="AG99" s="18">
        <f t="shared" si="90"/>
        <v>0</v>
      </c>
      <c r="AH99" s="18">
        <f t="shared" si="91"/>
        <v>0</v>
      </c>
      <c r="AI99" s="18">
        <f t="shared" si="92"/>
        <v>0</v>
      </c>
      <c r="AJ99" s="18">
        <f t="shared" si="93"/>
        <v>0</v>
      </c>
      <c r="AK99" s="18">
        <f t="shared" si="94"/>
        <v>0</v>
      </c>
      <c r="AL99" s="18">
        <f t="shared" si="95"/>
        <v>0</v>
      </c>
      <c r="AM99" s="18">
        <f t="shared" si="96"/>
        <v>0</v>
      </c>
      <c r="AN99" s="18">
        <f t="shared" si="97"/>
        <v>0</v>
      </c>
      <c r="AO99" s="18">
        <f t="shared" si="98"/>
        <v>0</v>
      </c>
      <c r="AP99" s="18">
        <f t="shared" si="99"/>
        <v>0</v>
      </c>
      <c r="AQ99" s="18">
        <f t="shared" si="100"/>
        <v>0</v>
      </c>
      <c r="AR99" s="18">
        <f t="shared" si="101"/>
        <v>0</v>
      </c>
      <c r="AS99" s="18">
        <f t="shared" si="102"/>
        <v>0</v>
      </c>
      <c r="AT99" s="18">
        <f t="shared" si="103"/>
        <v>0</v>
      </c>
      <c r="AU99" s="18">
        <f t="shared" si="104"/>
        <v>0</v>
      </c>
      <c r="AV99" s="18">
        <f t="shared" si="105"/>
        <v>0</v>
      </c>
      <c r="AW99" s="18">
        <f t="shared" si="106"/>
        <v>0</v>
      </c>
      <c r="AX99" s="18">
        <f t="shared" si="107"/>
        <v>0</v>
      </c>
    </row>
    <row r="100" spans="1:50" x14ac:dyDescent="0.25">
      <c r="A100">
        <f>feecalcs!A94</f>
        <v>0</v>
      </c>
      <c r="B100">
        <f>feecalcs!B94</f>
        <v>0</v>
      </c>
      <c r="C100">
        <f>feecalcs!D94</f>
        <v>0</v>
      </c>
      <c r="D100">
        <f>feecalcs!F94</f>
        <v>0</v>
      </c>
      <c r="E100" t="e">
        <f>feecalcs!G94</f>
        <v>#REF!</v>
      </c>
      <c r="F100">
        <f>client_info!F97</f>
        <v>0</v>
      </c>
      <c r="G100">
        <f>client_info!G97</f>
        <v>0</v>
      </c>
      <c r="H100">
        <f>VLOOKUP(F100,lifeexpectancy!A:C,IF(feesovertime!G100="M",2,3),FALSE)</f>
        <v>80.209999999999994</v>
      </c>
      <c r="J100" s="18">
        <f t="shared" si="86"/>
        <v>0</v>
      </c>
      <c r="K100" s="18">
        <f t="shared" ref="K100:AC100" si="134">IF(J100=0,0,IF($F100-1+K$7&gt;=65,J100*(1+$B$2-$B$3),J100*(1+$B$2)+$B$4))</f>
        <v>0</v>
      </c>
      <c r="L100" s="18">
        <f t="shared" si="134"/>
        <v>0</v>
      </c>
      <c r="M100" s="18">
        <f t="shared" si="134"/>
        <v>0</v>
      </c>
      <c r="N100" s="18">
        <f t="shared" si="134"/>
        <v>0</v>
      </c>
      <c r="O100" s="18">
        <f t="shared" si="134"/>
        <v>0</v>
      </c>
      <c r="P100" s="18">
        <f t="shared" si="134"/>
        <v>0</v>
      </c>
      <c r="Q100" s="18">
        <f t="shared" si="134"/>
        <v>0</v>
      </c>
      <c r="R100" s="18">
        <f t="shared" si="134"/>
        <v>0</v>
      </c>
      <c r="S100" s="18">
        <f t="shared" si="134"/>
        <v>0</v>
      </c>
      <c r="T100" s="18">
        <f t="shared" si="134"/>
        <v>0</v>
      </c>
      <c r="U100" s="18">
        <f t="shared" si="134"/>
        <v>0</v>
      </c>
      <c r="V100" s="18">
        <f t="shared" si="134"/>
        <v>0</v>
      </c>
      <c r="W100" s="18">
        <f t="shared" si="134"/>
        <v>0</v>
      </c>
      <c r="X100" s="18">
        <f t="shared" si="134"/>
        <v>0</v>
      </c>
      <c r="Y100" s="18">
        <f t="shared" si="134"/>
        <v>0</v>
      </c>
      <c r="Z100" s="18">
        <f t="shared" si="134"/>
        <v>0</v>
      </c>
      <c r="AA100" s="18">
        <f t="shared" si="134"/>
        <v>0</v>
      </c>
      <c r="AB100" s="18">
        <f t="shared" si="134"/>
        <v>0</v>
      </c>
      <c r="AC100" s="18">
        <f t="shared" si="134"/>
        <v>0</v>
      </c>
      <c r="AE100" s="18">
        <f t="shared" si="88"/>
        <v>0</v>
      </c>
      <c r="AF100" s="18">
        <f t="shared" si="89"/>
        <v>0</v>
      </c>
      <c r="AG100" s="18">
        <f t="shared" si="90"/>
        <v>0</v>
      </c>
      <c r="AH100" s="18">
        <f t="shared" si="91"/>
        <v>0</v>
      </c>
      <c r="AI100" s="18">
        <f t="shared" si="92"/>
        <v>0</v>
      </c>
      <c r="AJ100" s="18">
        <f t="shared" si="93"/>
        <v>0</v>
      </c>
      <c r="AK100" s="18">
        <f t="shared" si="94"/>
        <v>0</v>
      </c>
      <c r="AL100" s="18">
        <f t="shared" si="95"/>
        <v>0</v>
      </c>
      <c r="AM100" s="18">
        <f t="shared" si="96"/>
        <v>0</v>
      </c>
      <c r="AN100" s="18">
        <f t="shared" si="97"/>
        <v>0</v>
      </c>
      <c r="AO100" s="18">
        <f t="shared" si="98"/>
        <v>0</v>
      </c>
      <c r="AP100" s="18">
        <f t="shared" si="99"/>
        <v>0</v>
      </c>
      <c r="AQ100" s="18">
        <f t="shared" si="100"/>
        <v>0</v>
      </c>
      <c r="AR100" s="18">
        <f t="shared" si="101"/>
        <v>0</v>
      </c>
      <c r="AS100" s="18">
        <f t="shared" si="102"/>
        <v>0</v>
      </c>
      <c r="AT100" s="18">
        <f t="shared" si="103"/>
        <v>0</v>
      </c>
      <c r="AU100" s="18">
        <f t="shared" si="104"/>
        <v>0</v>
      </c>
      <c r="AV100" s="18">
        <f t="shared" si="105"/>
        <v>0</v>
      </c>
      <c r="AW100" s="18">
        <f t="shared" si="106"/>
        <v>0</v>
      </c>
      <c r="AX100" s="18">
        <f t="shared" si="107"/>
        <v>0</v>
      </c>
    </row>
    <row r="101" spans="1:50" x14ac:dyDescent="0.25">
      <c r="A101">
        <f>feecalcs!A95</f>
        <v>0</v>
      </c>
      <c r="B101">
        <f>feecalcs!B95</f>
        <v>0</v>
      </c>
      <c r="C101">
        <f>feecalcs!D95</f>
        <v>0</v>
      </c>
      <c r="D101">
        <f>feecalcs!F95</f>
        <v>0</v>
      </c>
      <c r="E101" t="e">
        <f>feecalcs!G95</f>
        <v>#REF!</v>
      </c>
      <c r="F101">
        <f>client_info!F98</f>
        <v>0</v>
      </c>
      <c r="G101">
        <f>client_info!G98</f>
        <v>0</v>
      </c>
      <c r="H101">
        <f>VLOOKUP(F101,lifeexpectancy!A:C,IF(feesovertime!G101="M",2,3),FALSE)</f>
        <v>80.209999999999994</v>
      </c>
      <c r="J101" s="18">
        <f t="shared" si="86"/>
        <v>0</v>
      </c>
      <c r="K101" s="18">
        <f t="shared" ref="K101:AC101" si="135">IF(J101=0,0,IF($F101-1+K$7&gt;=65,J101*(1+$B$2-$B$3),J101*(1+$B$2)+$B$4))</f>
        <v>0</v>
      </c>
      <c r="L101" s="18">
        <f t="shared" si="135"/>
        <v>0</v>
      </c>
      <c r="M101" s="18">
        <f t="shared" si="135"/>
        <v>0</v>
      </c>
      <c r="N101" s="18">
        <f t="shared" si="135"/>
        <v>0</v>
      </c>
      <c r="O101" s="18">
        <f t="shared" si="135"/>
        <v>0</v>
      </c>
      <c r="P101" s="18">
        <f t="shared" si="135"/>
        <v>0</v>
      </c>
      <c r="Q101" s="18">
        <f t="shared" si="135"/>
        <v>0</v>
      </c>
      <c r="R101" s="18">
        <f t="shared" si="135"/>
        <v>0</v>
      </c>
      <c r="S101" s="18">
        <f t="shared" si="135"/>
        <v>0</v>
      </c>
      <c r="T101" s="18">
        <f t="shared" si="135"/>
        <v>0</v>
      </c>
      <c r="U101" s="18">
        <f t="shared" si="135"/>
        <v>0</v>
      </c>
      <c r="V101" s="18">
        <f t="shared" si="135"/>
        <v>0</v>
      </c>
      <c r="W101" s="18">
        <f t="shared" si="135"/>
        <v>0</v>
      </c>
      <c r="X101" s="18">
        <f t="shared" si="135"/>
        <v>0</v>
      </c>
      <c r="Y101" s="18">
        <f t="shared" si="135"/>
        <v>0</v>
      </c>
      <c r="Z101" s="18">
        <f t="shared" si="135"/>
        <v>0</v>
      </c>
      <c r="AA101" s="18">
        <f t="shared" si="135"/>
        <v>0</v>
      </c>
      <c r="AB101" s="18">
        <f t="shared" si="135"/>
        <v>0</v>
      </c>
      <c r="AC101" s="18">
        <f t="shared" si="135"/>
        <v>0</v>
      </c>
      <c r="AE101" s="18">
        <f t="shared" si="88"/>
        <v>0</v>
      </c>
      <c r="AF101" s="18">
        <f t="shared" si="89"/>
        <v>0</v>
      </c>
      <c r="AG101" s="18">
        <f t="shared" si="90"/>
        <v>0</v>
      </c>
      <c r="AH101" s="18">
        <f t="shared" si="91"/>
        <v>0</v>
      </c>
      <c r="AI101" s="18">
        <f t="shared" si="92"/>
        <v>0</v>
      </c>
      <c r="AJ101" s="18">
        <f t="shared" si="93"/>
        <v>0</v>
      </c>
      <c r="AK101" s="18">
        <f t="shared" si="94"/>
        <v>0</v>
      </c>
      <c r="AL101" s="18">
        <f t="shared" si="95"/>
        <v>0</v>
      </c>
      <c r="AM101" s="18">
        <f t="shared" si="96"/>
        <v>0</v>
      </c>
      <c r="AN101" s="18">
        <f t="shared" si="97"/>
        <v>0</v>
      </c>
      <c r="AO101" s="18">
        <f t="shared" si="98"/>
        <v>0</v>
      </c>
      <c r="AP101" s="18">
        <f t="shared" si="99"/>
        <v>0</v>
      </c>
      <c r="AQ101" s="18">
        <f t="shared" si="100"/>
        <v>0</v>
      </c>
      <c r="AR101" s="18">
        <f t="shared" si="101"/>
        <v>0</v>
      </c>
      <c r="AS101" s="18">
        <f t="shared" si="102"/>
        <v>0</v>
      </c>
      <c r="AT101" s="18">
        <f t="shared" si="103"/>
        <v>0</v>
      </c>
      <c r="AU101" s="18">
        <f t="shared" si="104"/>
        <v>0</v>
      </c>
      <c r="AV101" s="18">
        <f t="shared" si="105"/>
        <v>0</v>
      </c>
      <c r="AW101" s="18">
        <f t="shared" si="106"/>
        <v>0</v>
      </c>
      <c r="AX101" s="18">
        <f t="shared" si="107"/>
        <v>0</v>
      </c>
    </row>
    <row r="102" spans="1:50" x14ac:dyDescent="0.25">
      <c r="A102">
        <f>feecalcs!A96</f>
        <v>0</v>
      </c>
      <c r="B102">
        <f>feecalcs!B96</f>
        <v>0</v>
      </c>
      <c r="C102">
        <f>feecalcs!D96</f>
        <v>0</v>
      </c>
      <c r="D102">
        <f>feecalcs!F96</f>
        <v>0</v>
      </c>
      <c r="E102" t="e">
        <f>feecalcs!G96</f>
        <v>#REF!</v>
      </c>
      <c r="F102">
        <f>client_info!F99</f>
        <v>0</v>
      </c>
      <c r="G102">
        <f>client_info!G99</f>
        <v>0</v>
      </c>
      <c r="H102">
        <f>VLOOKUP(F102,lifeexpectancy!A:C,IF(feesovertime!G102="M",2,3),FALSE)</f>
        <v>80.209999999999994</v>
      </c>
      <c r="J102" s="18">
        <f t="shared" si="86"/>
        <v>0</v>
      </c>
      <c r="K102" s="18">
        <f t="shared" ref="K102:AC102" si="136">IF(J102=0,0,IF($F102-1+K$7&gt;=65,J102*(1+$B$2-$B$3),J102*(1+$B$2)+$B$4))</f>
        <v>0</v>
      </c>
      <c r="L102" s="18">
        <f t="shared" si="136"/>
        <v>0</v>
      </c>
      <c r="M102" s="18">
        <f t="shared" si="136"/>
        <v>0</v>
      </c>
      <c r="N102" s="18">
        <f t="shared" si="136"/>
        <v>0</v>
      </c>
      <c r="O102" s="18">
        <f t="shared" si="136"/>
        <v>0</v>
      </c>
      <c r="P102" s="18">
        <f t="shared" si="136"/>
        <v>0</v>
      </c>
      <c r="Q102" s="18">
        <f t="shared" si="136"/>
        <v>0</v>
      </c>
      <c r="R102" s="18">
        <f t="shared" si="136"/>
        <v>0</v>
      </c>
      <c r="S102" s="18">
        <f t="shared" si="136"/>
        <v>0</v>
      </c>
      <c r="T102" s="18">
        <f t="shared" si="136"/>
        <v>0</v>
      </c>
      <c r="U102" s="18">
        <f t="shared" si="136"/>
        <v>0</v>
      </c>
      <c r="V102" s="18">
        <f t="shared" si="136"/>
        <v>0</v>
      </c>
      <c r="W102" s="18">
        <f t="shared" si="136"/>
        <v>0</v>
      </c>
      <c r="X102" s="18">
        <f t="shared" si="136"/>
        <v>0</v>
      </c>
      <c r="Y102" s="18">
        <f t="shared" si="136"/>
        <v>0</v>
      </c>
      <c r="Z102" s="18">
        <f t="shared" si="136"/>
        <v>0</v>
      </c>
      <c r="AA102" s="18">
        <f t="shared" si="136"/>
        <v>0</v>
      </c>
      <c r="AB102" s="18">
        <f t="shared" si="136"/>
        <v>0</v>
      </c>
      <c r="AC102" s="18">
        <f t="shared" si="136"/>
        <v>0</v>
      </c>
      <c r="AE102" s="18">
        <f t="shared" si="88"/>
        <v>0</v>
      </c>
      <c r="AF102" s="18">
        <f t="shared" si="89"/>
        <v>0</v>
      </c>
      <c r="AG102" s="18">
        <f t="shared" si="90"/>
        <v>0</v>
      </c>
      <c r="AH102" s="18">
        <f t="shared" si="91"/>
        <v>0</v>
      </c>
      <c r="AI102" s="18">
        <f t="shared" si="92"/>
        <v>0</v>
      </c>
      <c r="AJ102" s="18">
        <f t="shared" si="93"/>
        <v>0</v>
      </c>
      <c r="AK102" s="18">
        <f t="shared" si="94"/>
        <v>0</v>
      </c>
      <c r="AL102" s="18">
        <f t="shared" si="95"/>
        <v>0</v>
      </c>
      <c r="AM102" s="18">
        <f t="shared" si="96"/>
        <v>0</v>
      </c>
      <c r="AN102" s="18">
        <f t="shared" si="97"/>
        <v>0</v>
      </c>
      <c r="AO102" s="18">
        <f t="shared" si="98"/>
        <v>0</v>
      </c>
      <c r="AP102" s="18">
        <f t="shared" si="99"/>
        <v>0</v>
      </c>
      <c r="AQ102" s="18">
        <f t="shared" si="100"/>
        <v>0</v>
      </c>
      <c r="AR102" s="18">
        <f t="shared" si="101"/>
        <v>0</v>
      </c>
      <c r="AS102" s="18">
        <f t="shared" si="102"/>
        <v>0</v>
      </c>
      <c r="AT102" s="18">
        <f t="shared" si="103"/>
        <v>0</v>
      </c>
      <c r="AU102" s="18">
        <f t="shared" si="104"/>
        <v>0</v>
      </c>
      <c r="AV102" s="18">
        <f t="shared" si="105"/>
        <v>0</v>
      </c>
      <c r="AW102" s="18">
        <f t="shared" si="106"/>
        <v>0</v>
      </c>
      <c r="AX102" s="18">
        <f t="shared" si="107"/>
        <v>0</v>
      </c>
    </row>
    <row r="103" spans="1:50" x14ac:dyDescent="0.25">
      <c r="A103">
        <f>feecalcs!A97</f>
        <v>0</v>
      </c>
      <c r="B103">
        <f>feecalcs!B97</f>
        <v>0</v>
      </c>
      <c r="C103">
        <f>feecalcs!D97</f>
        <v>0</v>
      </c>
      <c r="D103">
        <f>feecalcs!F97</f>
        <v>0</v>
      </c>
      <c r="E103" t="e">
        <f>feecalcs!G97</f>
        <v>#REF!</v>
      </c>
      <c r="F103">
        <f>client_info!F100</f>
        <v>0</v>
      </c>
      <c r="G103">
        <f>client_info!G100</f>
        <v>0</v>
      </c>
      <c r="H103">
        <f>VLOOKUP(F103,lifeexpectancy!A:C,IF(feesovertime!G103="M",2,3),FALSE)</f>
        <v>80.209999999999994</v>
      </c>
      <c r="J103" s="18">
        <f t="shared" si="86"/>
        <v>0</v>
      </c>
      <c r="K103" s="18">
        <f t="shared" ref="K103:AC103" si="137">IF(J103=0,0,IF($F103-1+K$7&gt;=65,J103*(1+$B$2-$B$3),J103*(1+$B$2)+$B$4))</f>
        <v>0</v>
      </c>
      <c r="L103" s="18">
        <f t="shared" si="137"/>
        <v>0</v>
      </c>
      <c r="M103" s="18">
        <f t="shared" si="137"/>
        <v>0</v>
      </c>
      <c r="N103" s="18">
        <f t="shared" si="137"/>
        <v>0</v>
      </c>
      <c r="O103" s="18">
        <f t="shared" si="137"/>
        <v>0</v>
      </c>
      <c r="P103" s="18">
        <f t="shared" si="137"/>
        <v>0</v>
      </c>
      <c r="Q103" s="18">
        <f t="shared" si="137"/>
        <v>0</v>
      </c>
      <c r="R103" s="18">
        <f t="shared" si="137"/>
        <v>0</v>
      </c>
      <c r="S103" s="18">
        <f t="shared" si="137"/>
        <v>0</v>
      </c>
      <c r="T103" s="18">
        <f t="shared" si="137"/>
        <v>0</v>
      </c>
      <c r="U103" s="18">
        <f t="shared" si="137"/>
        <v>0</v>
      </c>
      <c r="V103" s="18">
        <f t="shared" si="137"/>
        <v>0</v>
      </c>
      <c r="W103" s="18">
        <f t="shared" si="137"/>
        <v>0</v>
      </c>
      <c r="X103" s="18">
        <f t="shared" si="137"/>
        <v>0</v>
      </c>
      <c r="Y103" s="18">
        <f t="shared" si="137"/>
        <v>0</v>
      </c>
      <c r="Z103" s="18">
        <f t="shared" si="137"/>
        <v>0</v>
      </c>
      <c r="AA103" s="18">
        <f t="shared" si="137"/>
        <v>0</v>
      </c>
      <c r="AB103" s="18">
        <f t="shared" si="137"/>
        <v>0</v>
      </c>
      <c r="AC103" s="18">
        <f t="shared" si="137"/>
        <v>0</v>
      </c>
      <c r="AE103" s="18">
        <f t="shared" si="88"/>
        <v>0</v>
      </c>
      <c r="AF103" s="18">
        <f t="shared" si="89"/>
        <v>0</v>
      </c>
      <c r="AG103" s="18">
        <f t="shared" si="90"/>
        <v>0</v>
      </c>
      <c r="AH103" s="18">
        <f t="shared" si="91"/>
        <v>0</v>
      </c>
      <c r="AI103" s="18">
        <f t="shared" si="92"/>
        <v>0</v>
      </c>
      <c r="AJ103" s="18">
        <f t="shared" si="93"/>
        <v>0</v>
      </c>
      <c r="AK103" s="18">
        <f t="shared" si="94"/>
        <v>0</v>
      </c>
      <c r="AL103" s="18">
        <f t="shared" si="95"/>
        <v>0</v>
      </c>
      <c r="AM103" s="18">
        <f t="shared" si="96"/>
        <v>0</v>
      </c>
      <c r="AN103" s="18">
        <f t="shared" si="97"/>
        <v>0</v>
      </c>
      <c r="AO103" s="18">
        <f t="shared" si="98"/>
        <v>0</v>
      </c>
      <c r="AP103" s="18">
        <f t="shared" si="99"/>
        <v>0</v>
      </c>
      <c r="AQ103" s="18">
        <f t="shared" si="100"/>
        <v>0</v>
      </c>
      <c r="AR103" s="18">
        <f t="shared" si="101"/>
        <v>0</v>
      </c>
      <c r="AS103" s="18">
        <f t="shared" si="102"/>
        <v>0</v>
      </c>
      <c r="AT103" s="18">
        <f t="shared" si="103"/>
        <v>0</v>
      </c>
      <c r="AU103" s="18">
        <f t="shared" si="104"/>
        <v>0</v>
      </c>
      <c r="AV103" s="18">
        <f t="shared" si="105"/>
        <v>0</v>
      </c>
      <c r="AW103" s="18">
        <f t="shared" si="106"/>
        <v>0</v>
      </c>
      <c r="AX103" s="18">
        <f t="shared" si="107"/>
        <v>0</v>
      </c>
    </row>
    <row r="104" spans="1:50" x14ac:dyDescent="0.25">
      <c r="A104">
        <f>feecalcs!A98</f>
        <v>0</v>
      </c>
      <c r="B104">
        <f>feecalcs!B98</f>
        <v>0</v>
      </c>
      <c r="C104">
        <f>feecalcs!D98</f>
        <v>0</v>
      </c>
      <c r="D104">
        <f>feecalcs!F98</f>
        <v>0</v>
      </c>
      <c r="E104" t="e">
        <f>feecalcs!G98</f>
        <v>#REF!</v>
      </c>
      <c r="F104">
        <f>client_info!F101</f>
        <v>0</v>
      </c>
      <c r="G104">
        <f>client_info!G101</f>
        <v>0</v>
      </c>
      <c r="H104">
        <f>VLOOKUP(F104,lifeexpectancy!A:C,IF(feesovertime!G104="M",2,3),FALSE)</f>
        <v>80.209999999999994</v>
      </c>
      <c r="J104" s="18">
        <f t="shared" si="86"/>
        <v>0</v>
      </c>
      <c r="K104" s="18">
        <f t="shared" ref="K104:AC104" si="138">IF(J104=0,0,IF($F104-1+K$7&gt;=65,J104*(1+$B$2-$B$3),J104*(1+$B$2)+$B$4))</f>
        <v>0</v>
      </c>
      <c r="L104" s="18">
        <f t="shared" si="138"/>
        <v>0</v>
      </c>
      <c r="M104" s="18">
        <f t="shared" si="138"/>
        <v>0</v>
      </c>
      <c r="N104" s="18">
        <f t="shared" si="138"/>
        <v>0</v>
      </c>
      <c r="O104" s="18">
        <f t="shared" si="138"/>
        <v>0</v>
      </c>
      <c r="P104" s="18">
        <f t="shared" si="138"/>
        <v>0</v>
      </c>
      <c r="Q104" s="18">
        <f t="shared" si="138"/>
        <v>0</v>
      </c>
      <c r="R104" s="18">
        <f t="shared" si="138"/>
        <v>0</v>
      </c>
      <c r="S104" s="18">
        <f t="shared" si="138"/>
        <v>0</v>
      </c>
      <c r="T104" s="18">
        <f t="shared" si="138"/>
        <v>0</v>
      </c>
      <c r="U104" s="18">
        <f t="shared" si="138"/>
        <v>0</v>
      </c>
      <c r="V104" s="18">
        <f t="shared" si="138"/>
        <v>0</v>
      </c>
      <c r="W104" s="18">
        <f t="shared" si="138"/>
        <v>0</v>
      </c>
      <c r="X104" s="18">
        <f t="shared" si="138"/>
        <v>0</v>
      </c>
      <c r="Y104" s="18">
        <f t="shared" si="138"/>
        <v>0</v>
      </c>
      <c r="Z104" s="18">
        <f t="shared" si="138"/>
        <v>0</v>
      </c>
      <c r="AA104" s="18">
        <f t="shared" si="138"/>
        <v>0</v>
      </c>
      <c r="AB104" s="18">
        <f t="shared" si="138"/>
        <v>0</v>
      </c>
      <c r="AC104" s="18">
        <f t="shared" si="138"/>
        <v>0</v>
      </c>
      <c r="AE104" s="18">
        <f t="shared" si="88"/>
        <v>0</v>
      </c>
      <c r="AF104" s="18">
        <f t="shared" si="89"/>
        <v>0</v>
      </c>
      <c r="AG104" s="18">
        <f t="shared" si="90"/>
        <v>0</v>
      </c>
      <c r="AH104" s="18">
        <f t="shared" si="91"/>
        <v>0</v>
      </c>
      <c r="AI104" s="18">
        <f t="shared" si="92"/>
        <v>0</v>
      </c>
      <c r="AJ104" s="18">
        <f t="shared" si="93"/>
        <v>0</v>
      </c>
      <c r="AK104" s="18">
        <f t="shared" si="94"/>
        <v>0</v>
      </c>
      <c r="AL104" s="18">
        <f t="shared" si="95"/>
        <v>0</v>
      </c>
      <c r="AM104" s="18">
        <f t="shared" si="96"/>
        <v>0</v>
      </c>
      <c r="AN104" s="18">
        <f t="shared" si="97"/>
        <v>0</v>
      </c>
      <c r="AO104" s="18">
        <f t="shared" si="98"/>
        <v>0</v>
      </c>
      <c r="AP104" s="18">
        <f t="shared" si="99"/>
        <v>0</v>
      </c>
      <c r="AQ104" s="18">
        <f t="shared" si="100"/>
        <v>0</v>
      </c>
      <c r="AR104" s="18">
        <f t="shared" si="101"/>
        <v>0</v>
      </c>
      <c r="AS104" s="18">
        <f t="shared" si="102"/>
        <v>0</v>
      </c>
      <c r="AT104" s="18">
        <f t="shared" si="103"/>
        <v>0</v>
      </c>
      <c r="AU104" s="18">
        <f t="shared" si="104"/>
        <v>0</v>
      </c>
      <c r="AV104" s="18">
        <f t="shared" si="105"/>
        <v>0</v>
      </c>
      <c r="AW104" s="18">
        <f t="shared" si="106"/>
        <v>0</v>
      </c>
      <c r="AX104" s="18">
        <f t="shared" si="107"/>
        <v>0</v>
      </c>
    </row>
    <row r="105" spans="1:50" x14ac:dyDescent="0.25">
      <c r="A105">
        <f>feecalcs!A99</f>
        <v>0</v>
      </c>
      <c r="B105">
        <f>feecalcs!B99</f>
        <v>0</v>
      </c>
      <c r="C105">
        <f>feecalcs!D99</f>
        <v>0</v>
      </c>
      <c r="D105">
        <f>feecalcs!F99</f>
        <v>0</v>
      </c>
      <c r="E105" t="e">
        <f>feecalcs!G99</f>
        <v>#REF!</v>
      </c>
      <c r="F105">
        <f>client_info!F102</f>
        <v>0</v>
      </c>
      <c r="G105">
        <f>client_info!G102</f>
        <v>0</v>
      </c>
      <c r="H105">
        <f>VLOOKUP(F105,lifeexpectancy!A:C,IF(feesovertime!G105="M",2,3),FALSE)</f>
        <v>80.209999999999994</v>
      </c>
      <c r="J105" s="18">
        <f t="shared" si="86"/>
        <v>0</v>
      </c>
      <c r="K105" s="18">
        <f t="shared" ref="K105:AC105" si="139">IF(J105=0,0,IF($F105-1+K$7&gt;=65,J105*(1+$B$2-$B$3),J105*(1+$B$2)+$B$4))</f>
        <v>0</v>
      </c>
      <c r="L105" s="18">
        <f t="shared" si="139"/>
        <v>0</v>
      </c>
      <c r="M105" s="18">
        <f t="shared" si="139"/>
        <v>0</v>
      </c>
      <c r="N105" s="18">
        <f t="shared" si="139"/>
        <v>0</v>
      </c>
      <c r="O105" s="18">
        <f t="shared" si="139"/>
        <v>0</v>
      </c>
      <c r="P105" s="18">
        <f t="shared" si="139"/>
        <v>0</v>
      </c>
      <c r="Q105" s="18">
        <f t="shared" si="139"/>
        <v>0</v>
      </c>
      <c r="R105" s="18">
        <f t="shared" si="139"/>
        <v>0</v>
      </c>
      <c r="S105" s="18">
        <f t="shared" si="139"/>
        <v>0</v>
      </c>
      <c r="T105" s="18">
        <f t="shared" si="139"/>
        <v>0</v>
      </c>
      <c r="U105" s="18">
        <f t="shared" si="139"/>
        <v>0</v>
      </c>
      <c r="V105" s="18">
        <f t="shared" si="139"/>
        <v>0</v>
      </c>
      <c r="W105" s="18">
        <f t="shared" si="139"/>
        <v>0</v>
      </c>
      <c r="X105" s="18">
        <f t="shared" si="139"/>
        <v>0</v>
      </c>
      <c r="Y105" s="18">
        <f t="shared" si="139"/>
        <v>0</v>
      </c>
      <c r="Z105" s="18">
        <f t="shared" si="139"/>
        <v>0</v>
      </c>
      <c r="AA105" s="18">
        <f t="shared" si="139"/>
        <v>0</v>
      </c>
      <c r="AB105" s="18">
        <f t="shared" si="139"/>
        <v>0</v>
      </c>
      <c r="AC105" s="18">
        <f t="shared" si="139"/>
        <v>0</v>
      </c>
      <c r="AE105" s="18">
        <f t="shared" si="88"/>
        <v>0</v>
      </c>
      <c r="AF105" s="18">
        <f t="shared" si="89"/>
        <v>0</v>
      </c>
      <c r="AG105" s="18">
        <f t="shared" si="90"/>
        <v>0</v>
      </c>
      <c r="AH105" s="18">
        <f t="shared" si="91"/>
        <v>0</v>
      </c>
      <c r="AI105" s="18">
        <f t="shared" si="92"/>
        <v>0</v>
      </c>
      <c r="AJ105" s="18">
        <f t="shared" si="93"/>
        <v>0</v>
      </c>
      <c r="AK105" s="18">
        <f t="shared" si="94"/>
        <v>0</v>
      </c>
      <c r="AL105" s="18">
        <f t="shared" si="95"/>
        <v>0</v>
      </c>
      <c r="AM105" s="18">
        <f t="shared" si="96"/>
        <v>0</v>
      </c>
      <c r="AN105" s="18">
        <f t="shared" si="97"/>
        <v>0</v>
      </c>
      <c r="AO105" s="18">
        <f t="shared" si="98"/>
        <v>0</v>
      </c>
      <c r="AP105" s="18">
        <f t="shared" si="99"/>
        <v>0</v>
      </c>
      <c r="AQ105" s="18">
        <f t="shared" si="100"/>
        <v>0</v>
      </c>
      <c r="AR105" s="18">
        <f t="shared" si="101"/>
        <v>0</v>
      </c>
      <c r="AS105" s="18">
        <f t="shared" si="102"/>
        <v>0</v>
      </c>
      <c r="AT105" s="18">
        <f t="shared" si="103"/>
        <v>0</v>
      </c>
      <c r="AU105" s="18">
        <f t="shared" si="104"/>
        <v>0</v>
      </c>
      <c r="AV105" s="18">
        <f t="shared" si="105"/>
        <v>0</v>
      </c>
      <c r="AW105" s="18">
        <f t="shared" si="106"/>
        <v>0</v>
      </c>
      <c r="AX105" s="18">
        <f t="shared" si="107"/>
        <v>0</v>
      </c>
    </row>
    <row r="106" spans="1:50" x14ac:dyDescent="0.25">
      <c r="A106">
        <f>feecalcs!A100</f>
        <v>0</v>
      </c>
      <c r="B106">
        <f>feecalcs!B100</f>
        <v>0</v>
      </c>
      <c r="C106">
        <f>feecalcs!D100</f>
        <v>0</v>
      </c>
      <c r="D106">
        <f>feecalcs!F100</f>
        <v>0</v>
      </c>
      <c r="E106" t="e">
        <f>feecalcs!G100</f>
        <v>#REF!</v>
      </c>
      <c r="F106">
        <f>client_info!F103</f>
        <v>0</v>
      </c>
      <c r="G106">
        <f>client_info!G103</f>
        <v>0</v>
      </c>
      <c r="H106">
        <f>VLOOKUP(F106,lifeexpectancy!A:C,IF(feesovertime!G106="M",2,3),FALSE)</f>
        <v>80.209999999999994</v>
      </c>
      <c r="J106" s="18">
        <f t="shared" si="86"/>
        <v>0</v>
      </c>
      <c r="K106" s="18">
        <f t="shared" ref="K106:AC106" si="140">IF(J106=0,0,IF($F106-1+K$7&gt;=65,J106*(1+$B$2-$B$3),J106*(1+$B$2)+$B$4))</f>
        <v>0</v>
      </c>
      <c r="L106" s="18">
        <f t="shared" si="140"/>
        <v>0</v>
      </c>
      <c r="M106" s="18">
        <f t="shared" si="140"/>
        <v>0</v>
      </c>
      <c r="N106" s="18">
        <f t="shared" si="140"/>
        <v>0</v>
      </c>
      <c r="O106" s="18">
        <f t="shared" si="140"/>
        <v>0</v>
      </c>
      <c r="P106" s="18">
        <f t="shared" si="140"/>
        <v>0</v>
      </c>
      <c r="Q106" s="18">
        <f t="shared" si="140"/>
        <v>0</v>
      </c>
      <c r="R106" s="18">
        <f t="shared" si="140"/>
        <v>0</v>
      </c>
      <c r="S106" s="18">
        <f t="shared" si="140"/>
        <v>0</v>
      </c>
      <c r="T106" s="18">
        <f t="shared" si="140"/>
        <v>0</v>
      </c>
      <c r="U106" s="18">
        <f t="shared" si="140"/>
        <v>0</v>
      </c>
      <c r="V106" s="18">
        <f t="shared" si="140"/>
        <v>0</v>
      </c>
      <c r="W106" s="18">
        <f t="shared" si="140"/>
        <v>0</v>
      </c>
      <c r="X106" s="18">
        <f t="shared" si="140"/>
        <v>0</v>
      </c>
      <c r="Y106" s="18">
        <f t="shared" si="140"/>
        <v>0</v>
      </c>
      <c r="Z106" s="18">
        <f t="shared" si="140"/>
        <v>0</v>
      </c>
      <c r="AA106" s="18">
        <f t="shared" si="140"/>
        <v>0</v>
      </c>
      <c r="AB106" s="18">
        <f t="shared" si="140"/>
        <v>0</v>
      </c>
      <c r="AC106" s="18">
        <f t="shared" si="140"/>
        <v>0</v>
      </c>
      <c r="AE106" s="18">
        <f t="shared" si="88"/>
        <v>0</v>
      </c>
      <c r="AF106" s="18">
        <f t="shared" si="89"/>
        <v>0</v>
      </c>
      <c r="AG106" s="18">
        <f t="shared" si="90"/>
        <v>0</v>
      </c>
      <c r="AH106" s="18">
        <f t="shared" si="91"/>
        <v>0</v>
      </c>
      <c r="AI106" s="18">
        <f t="shared" si="92"/>
        <v>0</v>
      </c>
      <c r="AJ106" s="18">
        <f t="shared" si="93"/>
        <v>0</v>
      </c>
      <c r="AK106" s="18">
        <f t="shared" si="94"/>
        <v>0</v>
      </c>
      <c r="AL106" s="18">
        <f t="shared" si="95"/>
        <v>0</v>
      </c>
      <c r="AM106" s="18">
        <f t="shared" si="96"/>
        <v>0</v>
      </c>
      <c r="AN106" s="18">
        <f t="shared" si="97"/>
        <v>0</v>
      </c>
      <c r="AO106" s="18">
        <f t="shared" si="98"/>
        <v>0</v>
      </c>
      <c r="AP106" s="18">
        <f t="shared" si="99"/>
        <v>0</v>
      </c>
      <c r="AQ106" s="18">
        <f t="shared" si="100"/>
        <v>0</v>
      </c>
      <c r="AR106" s="18">
        <f t="shared" si="101"/>
        <v>0</v>
      </c>
      <c r="AS106" s="18">
        <f t="shared" si="102"/>
        <v>0</v>
      </c>
      <c r="AT106" s="18">
        <f t="shared" si="103"/>
        <v>0</v>
      </c>
      <c r="AU106" s="18">
        <f t="shared" si="104"/>
        <v>0</v>
      </c>
      <c r="AV106" s="18">
        <f t="shared" si="105"/>
        <v>0</v>
      </c>
      <c r="AW106" s="18">
        <f t="shared" si="106"/>
        <v>0</v>
      </c>
      <c r="AX106" s="18">
        <f t="shared" si="107"/>
        <v>0</v>
      </c>
    </row>
    <row r="107" spans="1:50" x14ac:dyDescent="0.25">
      <c r="A107">
        <f>feecalcs!A101</f>
        <v>0</v>
      </c>
      <c r="B107">
        <f>feecalcs!B101</f>
        <v>0</v>
      </c>
      <c r="C107">
        <f>feecalcs!D101</f>
        <v>0</v>
      </c>
      <c r="D107">
        <f>feecalcs!F101</f>
        <v>0</v>
      </c>
      <c r="E107" t="e">
        <f>feecalcs!G101</f>
        <v>#REF!</v>
      </c>
      <c r="F107">
        <f>client_info!F104</f>
        <v>0</v>
      </c>
      <c r="G107">
        <f>client_info!G104</f>
        <v>0</v>
      </c>
      <c r="H107">
        <f>VLOOKUP(F107,lifeexpectancy!A:C,IF(feesovertime!G107="M",2,3),FALSE)</f>
        <v>80.209999999999994</v>
      </c>
      <c r="J107" s="18">
        <f t="shared" si="86"/>
        <v>0</v>
      </c>
      <c r="K107" s="18">
        <f t="shared" ref="K107:AC107" si="141">IF(J107=0,0,IF($F107-1+K$7&gt;=65,J107*(1+$B$2-$B$3),J107*(1+$B$2)+$B$4))</f>
        <v>0</v>
      </c>
      <c r="L107" s="18">
        <f t="shared" si="141"/>
        <v>0</v>
      </c>
      <c r="M107" s="18">
        <f t="shared" si="141"/>
        <v>0</v>
      </c>
      <c r="N107" s="18">
        <f t="shared" si="141"/>
        <v>0</v>
      </c>
      <c r="O107" s="18">
        <f t="shared" si="141"/>
        <v>0</v>
      </c>
      <c r="P107" s="18">
        <f t="shared" si="141"/>
        <v>0</v>
      </c>
      <c r="Q107" s="18">
        <f t="shared" si="141"/>
        <v>0</v>
      </c>
      <c r="R107" s="18">
        <f t="shared" si="141"/>
        <v>0</v>
      </c>
      <c r="S107" s="18">
        <f t="shared" si="141"/>
        <v>0</v>
      </c>
      <c r="T107" s="18">
        <f t="shared" si="141"/>
        <v>0</v>
      </c>
      <c r="U107" s="18">
        <f t="shared" si="141"/>
        <v>0</v>
      </c>
      <c r="V107" s="18">
        <f t="shared" si="141"/>
        <v>0</v>
      </c>
      <c r="W107" s="18">
        <f t="shared" si="141"/>
        <v>0</v>
      </c>
      <c r="X107" s="18">
        <f t="shared" si="141"/>
        <v>0</v>
      </c>
      <c r="Y107" s="18">
        <f t="shared" si="141"/>
        <v>0</v>
      </c>
      <c r="Z107" s="18">
        <f t="shared" si="141"/>
        <v>0</v>
      </c>
      <c r="AA107" s="18">
        <f t="shared" si="141"/>
        <v>0</v>
      </c>
      <c r="AB107" s="18">
        <f t="shared" si="141"/>
        <v>0</v>
      </c>
      <c r="AC107" s="18">
        <f t="shared" si="141"/>
        <v>0</v>
      </c>
      <c r="AE107" s="18">
        <f t="shared" si="88"/>
        <v>0</v>
      </c>
      <c r="AF107" s="18">
        <f t="shared" si="89"/>
        <v>0</v>
      </c>
      <c r="AG107" s="18">
        <f t="shared" si="90"/>
        <v>0</v>
      </c>
      <c r="AH107" s="18">
        <f t="shared" si="91"/>
        <v>0</v>
      </c>
      <c r="AI107" s="18">
        <f t="shared" si="92"/>
        <v>0</v>
      </c>
      <c r="AJ107" s="18">
        <f t="shared" si="93"/>
        <v>0</v>
      </c>
      <c r="AK107" s="18">
        <f t="shared" si="94"/>
        <v>0</v>
      </c>
      <c r="AL107" s="18">
        <f t="shared" si="95"/>
        <v>0</v>
      </c>
      <c r="AM107" s="18">
        <f t="shared" si="96"/>
        <v>0</v>
      </c>
      <c r="AN107" s="18">
        <f t="shared" si="97"/>
        <v>0</v>
      </c>
      <c r="AO107" s="18">
        <f t="shared" si="98"/>
        <v>0</v>
      </c>
      <c r="AP107" s="18">
        <f t="shared" si="99"/>
        <v>0</v>
      </c>
      <c r="AQ107" s="18">
        <f t="shared" si="100"/>
        <v>0</v>
      </c>
      <c r="AR107" s="18">
        <f t="shared" si="101"/>
        <v>0</v>
      </c>
      <c r="AS107" s="18">
        <f t="shared" si="102"/>
        <v>0</v>
      </c>
      <c r="AT107" s="18">
        <f t="shared" si="103"/>
        <v>0</v>
      </c>
      <c r="AU107" s="18">
        <f t="shared" si="104"/>
        <v>0</v>
      </c>
      <c r="AV107" s="18">
        <f t="shared" si="105"/>
        <v>0</v>
      </c>
      <c r="AW107" s="18">
        <f t="shared" si="106"/>
        <v>0</v>
      </c>
      <c r="AX107" s="18">
        <f t="shared" si="107"/>
        <v>0</v>
      </c>
    </row>
    <row r="108" spans="1:50" x14ac:dyDescent="0.25">
      <c r="A108">
        <f>feecalcs!A102</f>
        <v>0</v>
      </c>
      <c r="B108">
        <f>feecalcs!B102</f>
        <v>0</v>
      </c>
      <c r="C108">
        <f>feecalcs!D102</f>
        <v>0</v>
      </c>
      <c r="D108">
        <f>feecalcs!F102</f>
        <v>0</v>
      </c>
      <c r="E108">
        <f>feecalcs!G102</f>
        <v>0</v>
      </c>
      <c r="F108">
        <f>client_info!F105</f>
        <v>0</v>
      </c>
      <c r="G108">
        <f>client_info!G105</f>
        <v>0</v>
      </c>
      <c r="H108">
        <f>VLOOKUP(F108,lifeexpectancy!A:C,IF(feesovertime!G108="M",2,3),FALSE)</f>
        <v>80.209999999999994</v>
      </c>
      <c r="J108" s="18">
        <f t="shared" si="86"/>
        <v>0</v>
      </c>
      <c r="K108" s="18">
        <f t="shared" ref="K108:AC108" si="142">IF(J108=0,0,IF($F108-1+K$7&gt;=65,J108*(1+$B$2-$B$3),J108*(1+$B$2)+$B$4))</f>
        <v>0</v>
      </c>
      <c r="L108" s="18">
        <f t="shared" si="142"/>
        <v>0</v>
      </c>
      <c r="M108" s="18">
        <f t="shared" si="142"/>
        <v>0</v>
      </c>
      <c r="N108" s="18">
        <f t="shared" si="142"/>
        <v>0</v>
      </c>
      <c r="O108" s="18">
        <f t="shared" si="142"/>
        <v>0</v>
      </c>
      <c r="P108" s="18">
        <f t="shared" si="142"/>
        <v>0</v>
      </c>
      <c r="Q108" s="18">
        <f t="shared" si="142"/>
        <v>0</v>
      </c>
      <c r="R108" s="18">
        <f t="shared" si="142"/>
        <v>0</v>
      </c>
      <c r="S108" s="18">
        <f t="shared" si="142"/>
        <v>0</v>
      </c>
      <c r="T108" s="18">
        <f t="shared" si="142"/>
        <v>0</v>
      </c>
      <c r="U108" s="18">
        <f t="shared" si="142"/>
        <v>0</v>
      </c>
      <c r="V108" s="18">
        <f t="shared" si="142"/>
        <v>0</v>
      </c>
      <c r="W108" s="18">
        <f t="shared" si="142"/>
        <v>0</v>
      </c>
      <c r="X108" s="18">
        <f t="shared" si="142"/>
        <v>0</v>
      </c>
      <c r="Y108" s="18">
        <f t="shared" si="142"/>
        <v>0</v>
      </c>
      <c r="Z108" s="18">
        <f t="shared" si="142"/>
        <v>0</v>
      </c>
      <c r="AA108" s="18">
        <f t="shared" si="142"/>
        <v>0</v>
      </c>
      <c r="AB108" s="18">
        <f t="shared" si="142"/>
        <v>0</v>
      </c>
      <c r="AC108" s="18">
        <f t="shared" si="142"/>
        <v>0</v>
      </c>
      <c r="AE108" s="18">
        <f t="shared" si="88"/>
        <v>0</v>
      </c>
      <c r="AF108" s="18">
        <f t="shared" si="89"/>
        <v>0</v>
      </c>
      <c r="AG108" s="18">
        <f t="shared" si="90"/>
        <v>0</v>
      </c>
      <c r="AH108" s="18">
        <f t="shared" si="91"/>
        <v>0</v>
      </c>
      <c r="AI108" s="18">
        <f t="shared" si="92"/>
        <v>0</v>
      </c>
      <c r="AJ108" s="18">
        <f t="shared" si="93"/>
        <v>0</v>
      </c>
      <c r="AK108" s="18">
        <f t="shared" si="94"/>
        <v>0</v>
      </c>
      <c r="AL108" s="18">
        <f t="shared" si="95"/>
        <v>0</v>
      </c>
      <c r="AM108" s="18">
        <f t="shared" si="96"/>
        <v>0</v>
      </c>
      <c r="AN108" s="18">
        <f t="shared" si="97"/>
        <v>0</v>
      </c>
      <c r="AO108" s="18">
        <f t="shared" si="98"/>
        <v>0</v>
      </c>
      <c r="AP108" s="18">
        <f t="shared" si="99"/>
        <v>0</v>
      </c>
      <c r="AQ108" s="18">
        <f t="shared" si="100"/>
        <v>0</v>
      </c>
      <c r="AR108" s="18">
        <f t="shared" si="101"/>
        <v>0</v>
      </c>
      <c r="AS108" s="18">
        <f t="shared" si="102"/>
        <v>0</v>
      </c>
      <c r="AT108" s="18">
        <f t="shared" si="103"/>
        <v>0</v>
      </c>
      <c r="AU108" s="18">
        <f t="shared" si="104"/>
        <v>0</v>
      </c>
      <c r="AV108" s="18">
        <f t="shared" si="105"/>
        <v>0</v>
      </c>
      <c r="AW108" s="18">
        <f t="shared" si="106"/>
        <v>0</v>
      </c>
      <c r="AX108" s="18">
        <f t="shared" si="107"/>
        <v>0</v>
      </c>
    </row>
    <row r="109" spans="1:50" x14ac:dyDescent="0.25">
      <c r="A109">
        <f>feecalcs!A103</f>
        <v>0</v>
      </c>
      <c r="B109">
        <f>feecalcs!B103</f>
        <v>0</v>
      </c>
      <c r="C109">
        <f>feecalcs!D103</f>
        <v>0</v>
      </c>
      <c r="D109">
        <f>feecalcs!F103</f>
        <v>0</v>
      </c>
      <c r="E109">
        <f>feecalcs!G103</f>
        <v>0</v>
      </c>
      <c r="F109">
        <f>client_info!F106</f>
        <v>0</v>
      </c>
      <c r="G109">
        <f>client_info!G106</f>
        <v>0</v>
      </c>
      <c r="H109">
        <f>VLOOKUP(F109,lifeexpectancy!A:C,IF(feesovertime!G109="M",2,3),FALSE)</f>
        <v>80.209999999999994</v>
      </c>
      <c r="J109" s="18">
        <f t="shared" si="86"/>
        <v>0</v>
      </c>
      <c r="K109" s="18">
        <f t="shared" ref="K109:AC109" si="143">IF(J109=0,0,IF($F109-1+K$7&gt;=65,J109*(1+$B$2-$B$3),J109*(1+$B$2)+$B$4))</f>
        <v>0</v>
      </c>
      <c r="L109" s="18">
        <f t="shared" si="143"/>
        <v>0</v>
      </c>
      <c r="M109" s="18">
        <f t="shared" si="143"/>
        <v>0</v>
      </c>
      <c r="N109" s="18">
        <f t="shared" si="143"/>
        <v>0</v>
      </c>
      <c r="O109" s="18">
        <f t="shared" si="143"/>
        <v>0</v>
      </c>
      <c r="P109" s="18">
        <f t="shared" si="143"/>
        <v>0</v>
      </c>
      <c r="Q109" s="18">
        <f t="shared" si="143"/>
        <v>0</v>
      </c>
      <c r="R109" s="18">
        <f t="shared" si="143"/>
        <v>0</v>
      </c>
      <c r="S109" s="18">
        <f t="shared" si="143"/>
        <v>0</v>
      </c>
      <c r="T109" s="18">
        <f t="shared" si="143"/>
        <v>0</v>
      </c>
      <c r="U109" s="18">
        <f t="shared" si="143"/>
        <v>0</v>
      </c>
      <c r="V109" s="18">
        <f t="shared" si="143"/>
        <v>0</v>
      </c>
      <c r="W109" s="18">
        <f t="shared" si="143"/>
        <v>0</v>
      </c>
      <c r="X109" s="18">
        <f t="shared" si="143"/>
        <v>0</v>
      </c>
      <c r="Y109" s="18">
        <f t="shared" si="143"/>
        <v>0</v>
      </c>
      <c r="Z109" s="18">
        <f t="shared" si="143"/>
        <v>0</v>
      </c>
      <c r="AA109" s="18">
        <f t="shared" si="143"/>
        <v>0</v>
      </c>
      <c r="AB109" s="18">
        <f t="shared" si="143"/>
        <v>0</v>
      </c>
      <c r="AC109" s="18">
        <f t="shared" si="143"/>
        <v>0</v>
      </c>
      <c r="AE109" s="18">
        <f t="shared" si="88"/>
        <v>0</v>
      </c>
      <c r="AF109" s="18">
        <f t="shared" si="89"/>
        <v>0</v>
      </c>
      <c r="AG109" s="18">
        <f t="shared" si="90"/>
        <v>0</v>
      </c>
      <c r="AH109" s="18">
        <f t="shared" si="91"/>
        <v>0</v>
      </c>
      <c r="AI109" s="18">
        <f t="shared" si="92"/>
        <v>0</v>
      </c>
      <c r="AJ109" s="18">
        <f t="shared" si="93"/>
        <v>0</v>
      </c>
      <c r="AK109" s="18">
        <f t="shared" si="94"/>
        <v>0</v>
      </c>
      <c r="AL109" s="18">
        <f t="shared" si="95"/>
        <v>0</v>
      </c>
      <c r="AM109" s="18">
        <f t="shared" si="96"/>
        <v>0</v>
      </c>
      <c r="AN109" s="18">
        <f t="shared" si="97"/>
        <v>0</v>
      </c>
      <c r="AO109" s="18">
        <f t="shared" si="98"/>
        <v>0</v>
      </c>
      <c r="AP109" s="18">
        <f t="shared" si="99"/>
        <v>0</v>
      </c>
      <c r="AQ109" s="18">
        <f t="shared" si="100"/>
        <v>0</v>
      </c>
      <c r="AR109" s="18">
        <f t="shared" si="101"/>
        <v>0</v>
      </c>
      <c r="AS109" s="18">
        <f t="shared" si="102"/>
        <v>0</v>
      </c>
      <c r="AT109" s="18">
        <f t="shared" si="103"/>
        <v>0</v>
      </c>
      <c r="AU109" s="18">
        <f t="shared" si="104"/>
        <v>0</v>
      </c>
      <c r="AV109" s="18">
        <f t="shared" si="105"/>
        <v>0</v>
      </c>
      <c r="AW109" s="18">
        <f t="shared" si="106"/>
        <v>0</v>
      </c>
      <c r="AX109" s="18">
        <f t="shared" si="107"/>
        <v>0</v>
      </c>
    </row>
    <row r="110" spans="1:50" x14ac:dyDescent="0.25">
      <c r="A110">
        <f>feecalcs!A104</f>
        <v>0</v>
      </c>
      <c r="B110">
        <f>feecalcs!B104</f>
        <v>0</v>
      </c>
      <c r="C110">
        <f>feecalcs!D104</f>
        <v>0</v>
      </c>
      <c r="D110">
        <f>feecalcs!F104</f>
        <v>0</v>
      </c>
      <c r="E110">
        <f>feecalcs!G104</f>
        <v>0</v>
      </c>
      <c r="F110">
        <f>client_info!F107</f>
        <v>0</v>
      </c>
      <c r="G110">
        <f>client_info!G107</f>
        <v>0</v>
      </c>
      <c r="H110">
        <f>VLOOKUP(F110,lifeexpectancy!A:C,IF(feesovertime!G110="M",2,3),FALSE)</f>
        <v>80.209999999999994</v>
      </c>
      <c r="J110" s="18">
        <f t="shared" si="86"/>
        <v>0</v>
      </c>
      <c r="K110" s="18">
        <f t="shared" ref="K110:AC110" si="144">IF(J110=0,0,IF($F110-1+K$7&gt;=65,J110*(1+$B$2-$B$3),J110*(1+$B$2)+$B$4))</f>
        <v>0</v>
      </c>
      <c r="L110" s="18">
        <f t="shared" si="144"/>
        <v>0</v>
      </c>
      <c r="M110" s="18">
        <f t="shared" si="144"/>
        <v>0</v>
      </c>
      <c r="N110" s="18">
        <f t="shared" si="144"/>
        <v>0</v>
      </c>
      <c r="O110" s="18">
        <f t="shared" si="144"/>
        <v>0</v>
      </c>
      <c r="P110" s="18">
        <f t="shared" si="144"/>
        <v>0</v>
      </c>
      <c r="Q110" s="18">
        <f t="shared" si="144"/>
        <v>0</v>
      </c>
      <c r="R110" s="18">
        <f t="shared" si="144"/>
        <v>0</v>
      </c>
      <c r="S110" s="18">
        <f t="shared" si="144"/>
        <v>0</v>
      </c>
      <c r="T110" s="18">
        <f t="shared" si="144"/>
        <v>0</v>
      </c>
      <c r="U110" s="18">
        <f t="shared" si="144"/>
        <v>0</v>
      </c>
      <c r="V110" s="18">
        <f t="shared" si="144"/>
        <v>0</v>
      </c>
      <c r="W110" s="18">
        <f t="shared" si="144"/>
        <v>0</v>
      </c>
      <c r="X110" s="18">
        <f t="shared" si="144"/>
        <v>0</v>
      </c>
      <c r="Y110" s="18">
        <f t="shared" si="144"/>
        <v>0</v>
      </c>
      <c r="Z110" s="18">
        <f t="shared" si="144"/>
        <v>0</v>
      </c>
      <c r="AA110" s="18">
        <f t="shared" si="144"/>
        <v>0</v>
      </c>
      <c r="AB110" s="18">
        <f t="shared" si="144"/>
        <v>0</v>
      </c>
      <c r="AC110" s="18">
        <f t="shared" si="144"/>
        <v>0</v>
      </c>
      <c r="AE110" s="18">
        <f t="shared" si="88"/>
        <v>0</v>
      </c>
      <c r="AF110" s="18">
        <f t="shared" si="89"/>
        <v>0</v>
      </c>
      <c r="AG110" s="18">
        <f t="shared" si="90"/>
        <v>0</v>
      </c>
      <c r="AH110" s="18">
        <f t="shared" si="91"/>
        <v>0</v>
      </c>
      <c r="AI110" s="18">
        <f t="shared" si="92"/>
        <v>0</v>
      </c>
      <c r="AJ110" s="18">
        <f t="shared" si="93"/>
        <v>0</v>
      </c>
      <c r="AK110" s="18">
        <f t="shared" si="94"/>
        <v>0</v>
      </c>
      <c r="AL110" s="18">
        <f t="shared" si="95"/>
        <v>0</v>
      </c>
      <c r="AM110" s="18">
        <f t="shared" si="96"/>
        <v>0</v>
      </c>
      <c r="AN110" s="18">
        <f t="shared" si="97"/>
        <v>0</v>
      </c>
      <c r="AO110" s="18">
        <f t="shared" si="98"/>
        <v>0</v>
      </c>
      <c r="AP110" s="18">
        <f t="shared" si="99"/>
        <v>0</v>
      </c>
      <c r="AQ110" s="18">
        <f t="shared" si="100"/>
        <v>0</v>
      </c>
      <c r="AR110" s="18">
        <f t="shared" si="101"/>
        <v>0</v>
      </c>
      <c r="AS110" s="18">
        <f t="shared" si="102"/>
        <v>0</v>
      </c>
      <c r="AT110" s="18">
        <f t="shared" si="103"/>
        <v>0</v>
      </c>
      <c r="AU110" s="18">
        <f t="shared" si="104"/>
        <v>0</v>
      </c>
      <c r="AV110" s="18">
        <f t="shared" si="105"/>
        <v>0</v>
      </c>
      <c r="AW110" s="18">
        <f t="shared" si="106"/>
        <v>0</v>
      </c>
      <c r="AX110" s="18">
        <f t="shared" si="107"/>
        <v>0</v>
      </c>
    </row>
    <row r="111" spans="1:50" x14ac:dyDescent="0.25">
      <c r="A111">
        <f>feecalcs!A105</f>
        <v>0</v>
      </c>
      <c r="B111">
        <f>feecalcs!B105</f>
        <v>0</v>
      </c>
      <c r="C111">
        <f>feecalcs!D105</f>
        <v>0</v>
      </c>
      <c r="D111">
        <f>feecalcs!F105</f>
        <v>0</v>
      </c>
      <c r="E111">
        <f>feecalcs!G105</f>
        <v>0</v>
      </c>
      <c r="F111">
        <f>client_info!F108</f>
        <v>0</v>
      </c>
      <c r="G111">
        <f>client_info!G108</f>
        <v>0</v>
      </c>
      <c r="H111">
        <f>VLOOKUP(F111,lifeexpectancy!A:C,IF(feesovertime!G111="M",2,3),FALSE)</f>
        <v>80.209999999999994</v>
      </c>
      <c r="J111" s="18">
        <f t="shared" si="86"/>
        <v>0</v>
      </c>
      <c r="K111" s="18">
        <f t="shared" ref="K111:AC111" si="145">IF(J111=0,0,IF($F111-1+K$7&gt;=65,J111*(1+$B$2-$B$3),J111*(1+$B$2)+$B$4))</f>
        <v>0</v>
      </c>
      <c r="L111" s="18">
        <f t="shared" si="145"/>
        <v>0</v>
      </c>
      <c r="M111" s="18">
        <f t="shared" si="145"/>
        <v>0</v>
      </c>
      <c r="N111" s="18">
        <f t="shared" si="145"/>
        <v>0</v>
      </c>
      <c r="O111" s="18">
        <f t="shared" si="145"/>
        <v>0</v>
      </c>
      <c r="P111" s="18">
        <f t="shared" si="145"/>
        <v>0</v>
      </c>
      <c r="Q111" s="18">
        <f t="shared" si="145"/>
        <v>0</v>
      </c>
      <c r="R111" s="18">
        <f t="shared" si="145"/>
        <v>0</v>
      </c>
      <c r="S111" s="18">
        <f t="shared" si="145"/>
        <v>0</v>
      </c>
      <c r="T111" s="18">
        <f t="shared" si="145"/>
        <v>0</v>
      </c>
      <c r="U111" s="18">
        <f t="shared" si="145"/>
        <v>0</v>
      </c>
      <c r="V111" s="18">
        <f t="shared" si="145"/>
        <v>0</v>
      </c>
      <c r="W111" s="18">
        <f t="shared" si="145"/>
        <v>0</v>
      </c>
      <c r="X111" s="18">
        <f t="shared" si="145"/>
        <v>0</v>
      </c>
      <c r="Y111" s="18">
        <f t="shared" si="145"/>
        <v>0</v>
      </c>
      <c r="Z111" s="18">
        <f t="shared" si="145"/>
        <v>0</v>
      </c>
      <c r="AA111" s="18">
        <f t="shared" si="145"/>
        <v>0</v>
      </c>
      <c r="AB111" s="18">
        <f t="shared" si="145"/>
        <v>0</v>
      </c>
      <c r="AC111" s="18">
        <f t="shared" si="145"/>
        <v>0</v>
      </c>
      <c r="AE111" s="18">
        <f t="shared" si="88"/>
        <v>0</v>
      </c>
      <c r="AF111" s="18">
        <f t="shared" si="89"/>
        <v>0</v>
      </c>
      <c r="AG111" s="18">
        <f t="shared" si="90"/>
        <v>0</v>
      </c>
      <c r="AH111" s="18">
        <f t="shared" si="91"/>
        <v>0</v>
      </c>
      <c r="AI111" s="18">
        <f t="shared" si="92"/>
        <v>0</v>
      </c>
      <c r="AJ111" s="18">
        <f t="shared" si="93"/>
        <v>0</v>
      </c>
      <c r="AK111" s="18">
        <f t="shared" si="94"/>
        <v>0</v>
      </c>
      <c r="AL111" s="18">
        <f t="shared" si="95"/>
        <v>0</v>
      </c>
      <c r="AM111" s="18">
        <f t="shared" si="96"/>
        <v>0</v>
      </c>
      <c r="AN111" s="18">
        <f t="shared" si="97"/>
        <v>0</v>
      </c>
      <c r="AO111" s="18">
        <f t="shared" si="98"/>
        <v>0</v>
      </c>
      <c r="AP111" s="18">
        <f t="shared" si="99"/>
        <v>0</v>
      </c>
      <c r="AQ111" s="18">
        <f t="shared" si="100"/>
        <v>0</v>
      </c>
      <c r="AR111" s="18">
        <f t="shared" si="101"/>
        <v>0</v>
      </c>
      <c r="AS111" s="18">
        <f t="shared" si="102"/>
        <v>0</v>
      </c>
      <c r="AT111" s="18">
        <f t="shared" si="103"/>
        <v>0</v>
      </c>
      <c r="AU111" s="18">
        <f t="shared" si="104"/>
        <v>0</v>
      </c>
      <c r="AV111" s="18">
        <f t="shared" si="105"/>
        <v>0</v>
      </c>
      <c r="AW111" s="18">
        <f t="shared" si="106"/>
        <v>0</v>
      </c>
      <c r="AX111" s="18">
        <f t="shared" si="107"/>
        <v>0</v>
      </c>
    </row>
    <row r="112" spans="1:50" x14ac:dyDescent="0.25">
      <c r="A112">
        <f>feecalcs!A106</f>
        <v>0</v>
      </c>
      <c r="B112">
        <f>feecalcs!B106</f>
        <v>0</v>
      </c>
      <c r="C112">
        <f>feecalcs!D106</f>
        <v>0</v>
      </c>
      <c r="D112">
        <f>feecalcs!F106</f>
        <v>0</v>
      </c>
      <c r="E112">
        <f>feecalcs!G106</f>
        <v>0</v>
      </c>
      <c r="F112">
        <f>client_info!F109</f>
        <v>0</v>
      </c>
      <c r="G112">
        <f>client_info!G109</f>
        <v>0</v>
      </c>
      <c r="H112">
        <f>VLOOKUP(F112,lifeexpectancy!A:C,IF(feesovertime!G112="M",2,3),FALSE)</f>
        <v>80.209999999999994</v>
      </c>
      <c r="J112" s="18">
        <f t="shared" si="86"/>
        <v>0</v>
      </c>
      <c r="K112" s="18">
        <f t="shared" ref="K112:AC112" si="146">IF(J112=0,0,IF($F112-1+K$7&gt;=65,J112*(1+$B$2-$B$3),J112*(1+$B$2)+$B$4))</f>
        <v>0</v>
      </c>
      <c r="L112" s="18">
        <f t="shared" si="146"/>
        <v>0</v>
      </c>
      <c r="M112" s="18">
        <f t="shared" si="146"/>
        <v>0</v>
      </c>
      <c r="N112" s="18">
        <f t="shared" si="146"/>
        <v>0</v>
      </c>
      <c r="O112" s="18">
        <f t="shared" si="146"/>
        <v>0</v>
      </c>
      <c r="P112" s="18">
        <f t="shared" si="146"/>
        <v>0</v>
      </c>
      <c r="Q112" s="18">
        <f t="shared" si="146"/>
        <v>0</v>
      </c>
      <c r="R112" s="18">
        <f t="shared" si="146"/>
        <v>0</v>
      </c>
      <c r="S112" s="18">
        <f t="shared" si="146"/>
        <v>0</v>
      </c>
      <c r="T112" s="18">
        <f t="shared" si="146"/>
        <v>0</v>
      </c>
      <c r="U112" s="18">
        <f t="shared" si="146"/>
        <v>0</v>
      </c>
      <c r="V112" s="18">
        <f t="shared" si="146"/>
        <v>0</v>
      </c>
      <c r="W112" s="18">
        <f t="shared" si="146"/>
        <v>0</v>
      </c>
      <c r="X112" s="18">
        <f t="shared" si="146"/>
        <v>0</v>
      </c>
      <c r="Y112" s="18">
        <f t="shared" si="146"/>
        <v>0</v>
      </c>
      <c r="Z112" s="18">
        <f t="shared" si="146"/>
        <v>0</v>
      </c>
      <c r="AA112" s="18">
        <f t="shared" si="146"/>
        <v>0</v>
      </c>
      <c r="AB112" s="18">
        <f t="shared" si="146"/>
        <v>0</v>
      </c>
      <c r="AC112" s="18">
        <f t="shared" si="146"/>
        <v>0</v>
      </c>
      <c r="AE112" s="18">
        <f t="shared" si="88"/>
        <v>0</v>
      </c>
      <c r="AF112" s="18">
        <f t="shared" si="89"/>
        <v>0</v>
      </c>
      <c r="AG112" s="18">
        <f t="shared" si="90"/>
        <v>0</v>
      </c>
      <c r="AH112" s="18">
        <f t="shared" si="91"/>
        <v>0</v>
      </c>
      <c r="AI112" s="18">
        <f t="shared" si="92"/>
        <v>0</v>
      </c>
      <c r="AJ112" s="18">
        <f t="shared" si="93"/>
        <v>0</v>
      </c>
      <c r="AK112" s="18">
        <f t="shared" si="94"/>
        <v>0</v>
      </c>
      <c r="AL112" s="18">
        <f t="shared" si="95"/>
        <v>0</v>
      </c>
      <c r="AM112" s="18">
        <f t="shared" si="96"/>
        <v>0</v>
      </c>
      <c r="AN112" s="18">
        <f t="shared" si="97"/>
        <v>0</v>
      </c>
      <c r="AO112" s="18">
        <f t="shared" si="98"/>
        <v>0</v>
      </c>
      <c r="AP112" s="18">
        <f t="shared" si="99"/>
        <v>0</v>
      </c>
      <c r="AQ112" s="18">
        <f t="shared" si="100"/>
        <v>0</v>
      </c>
      <c r="AR112" s="18">
        <f t="shared" si="101"/>
        <v>0</v>
      </c>
      <c r="AS112" s="18">
        <f t="shared" si="102"/>
        <v>0</v>
      </c>
      <c r="AT112" s="18">
        <f t="shared" si="103"/>
        <v>0</v>
      </c>
      <c r="AU112" s="18">
        <f t="shared" si="104"/>
        <v>0</v>
      </c>
      <c r="AV112" s="18">
        <f t="shared" si="105"/>
        <v>0</v>
      </c>
      <c r="AW112" s="18">
        <f t="shared" si="106"/>
        <v>0</v>
      </c>
      <c r="AX112" s="18">
        <f t="shared" si="107"/>
        <v>0</v>
      </c>
    </row>
    <row r="113" spans="1:50" x14ac:dyDescent="0.25">
      <c r="A113">
        <f>feecalcs!A107</f>
        <v>0</v>
      </c>
      <c r="B113">
        <f>feecalcs!B107</f>
        <v>0</v>
      </c>
      <c r="C113">
        <f>feecalcs!D107</f>
        <v>0</v>
      </c>
      <c r="D113">
        <f>feecalcs!F107</f>
        <v>0</v>
      </c>
      <c r="E113">
        <f>feecalcs!G107</f>
        <v>0</v>
      </c>
      <c r="F113">
        <f>client_info!F110</f>
        <v>0</v>
      </c>
      <c r="G113">
        <f>client_info!G110</f>
        <v>0</v>
      </c>
      <c r="H113">
        <f>VLOOKUP(F113,lifeexpectancy!A:C,IF(feesovertime!G113="M",2,3),FALSE)</f>
        <v>80.209999999999994</v>
      </c>
      <c r="J113" s="18">
        <f t="shared" si="86"/>
        <v>0</v>
      </c>
      <c r="K113" s="18">
        <f t="shared" ref="K113:AC113" si="147">IF(J113=0,0,IF($F113-1+K$7&gt;=65,J113*(1+$B$2-$B$3),J113*(1+$B$2)+$B$4))</f>
        <v>0</v>
      </c>
      <c r="L113" s="18">
        <f t="shared" si="147"/>
        <v>0</v>
      </c>
      <c r="M113" s="18">
        <f t="shared" si="147"/>
        <v>0</v>
      </c>
      <c r="N113" s="18">
        <f t="shared" si="147"/>
        <v>0</v>
      </c>
      <c r="O113" s="18">
        <f t="shared" si="147"/>
        <v>0</v>
      </c>
      <c r="P113" s="18">
        <f t="shared" si="147"/>
        <v>0</v>
      </c>
      <c r="Q113" s="18">
        <f t="shared" si="147"/>
        <v>0</v>
      </c>
      <c r="R113" s="18">
        <f t="shared" si="147"/>
        <v>0</v>
      </c>
      <c r="S113" s="18">
        <f t="shared" si="147"/>
        <v>0</v>
      </c>
      <c r="T113" s="18">
        <f t="shared" si="147"/>
        <v>0</v>
      </c>
      <c r="U113" s="18">
        <f t="shared" si="147"/>
        <v>0</v>
      </c>
      <c r="V113" s="18">
        <f t="shared" si="147"/>
        <v>0</v>
      </c>
      <c r="W113" s="18">
        <f t="shared" si="147"/>
        <v>0</v>
      </c>
      <c r="X113" s="18">
        <f t="shared" si="147"/>
        <v>0</v>
      </c>
      <c r="Y113" s="18">
        <f t="shared" si="147"/>
        <v>0</v>
      </c>
      <c r="Z113" s="18">
        <f t="shared" si="147"/>
        <v>0</v>
      </c>
      <c r="AA113" s="18">
        <f t="shared" si="147"/>
        <v>0</v>
      </c>
      <c r="AB113" s="18">
        <f t="shared" si="147"/>
        <v>0</v>
      </c>
      <c r="AC113" s="18">
        <f t="shared" si="147"/>
        <v>0</v>
      </c>
      <c r="AE113" s="18">
        <f t="shared" si="88"/>
        <v>0</v>
      </c>
      <c r="AF113" s="18">
        <f t="shared" si="89"/>
        <v>0</v>
      </c>
      <c r="AG113" s="18">
        <f t="shared" si="90"/>
        <v>0</v>
      </c>
      <c r="AH113" s="18">
        <f t="shared" si="91"/>
        <v>0</v>
      </c>
      <c r="AI113" s="18">
        <f t="shared" si="92"/>
        <v>0</v>
      </c>
      <c r="AJ113" s="18">
        <f t="shared" si="93"/>
        <v>0</v>
      </c>
      <c r="AK113" s="18">
        <f t="shared" si="94"/>
        <v>0</v>
      </c>
      <c r="AL113" s="18">
        <f t="shared" si="95"/>
        <v>0</v>
      </c>
      <c r="AM113" s="18">
        <f t="shared" si="96"/>
        <v>0</v>
      </c>
      <c r="AN113" s="18">
        <f t="shared" si="97"/>
        <v>0</v>
      </c>
      <c r="AO113" s="18">
        <f t="shared" si="98"/>
        <v>0</v>
      </c>
      <c r="AP113" s="18">
        <f t="shared" si="99"/>
        <v>0</v>
      </c>
      <c r="AQ113" s="18">
        <f t="shared" si="100"/>
        <v>0</v>
      </c>
      <c r="AR113" s="18">
        <f t="shared" si="101"/>
        <v>0</v>
      </c>
      <c r="AS113" s="18">
        <f t="shared" si="102"/>
        <v>0</v>
      </c>
      <c r="AT113" s="18">
        <f t="shared" si="103"/>
        <v>0</v>
      </c>
      <c r="AU113" s="18">
        <f t="shared" si="104"/>
        <v>0</v>
      </c>
      <c r="AV113" s="18">
        <f t="shared" si="105"/>
        <v>0</v>
      </c>
      <c r="AW113" s="18">
        <f t="shared" si="106"/>
        <v>0</v>
      </c>
      <c r="AX113" s="18">
        <f t="shared" si="107"/>
        <v>0</v>
      </c>
    </row>
    <row r="114" spans="1:50" x14ac:dyDescent="0.25">
      <c r="A114">
        <f>feecalcs!A108</f>
        <v>0</v>
      </c>
      <c r="B114">
        <f>feecalcs!B108</f>
        <v>0</v>
      </c>
      <c r="C114">
        <f>feecalcs!D108</f>
        <v>0</v>
      </c>
      <c r="D114">
        <f>feecalcs!F108</f>
        <v>0</v>
      </c>
      <c r="E114">
        <f>feecalcs!G108</f>
        <v>0</v>
      </c>
      <c r="F114">
        <f>client_info!F111</f>
        <v>0</v>
      </c>
      <c r="G114">
        <f>client_info!G111</f>
        <v>0</v>
      </c>
      <c r="H114">
        <f>VLOOKUP(F114,lifeexpectancy!A:C,IF(feesovertime!G114="M",2,3),FALSE)</f>
        <v>80.209999999999994</v>
      </c>
      <c r="J114" s="18">
        <f t="shared" si="86"/>
        <v>0</v>
      </c>
      <c r="K114" s="18">
        <f t="shared" ref="K114:AC114" si="148">IF(J114=0,0,IF($F114-1+K$7&gt;=65,J114*(1+$B$2-$B$3),J114*(1+$B$2)+$B$4))</f>
        <v>0</v>
      </c>
      <c r="L114" s="18">
        <f t="shared" si="148"/>
        <v>0</v>
      </c>
      <c r="M114" s="18">
        <f t="shared" si="148"/>
        <v>0</v>
      </c>
      <c r="N114" s="18">
        <f t="shared" si="148"/>
        <v>0</v>
      </c>
      <c r="O114" s="18">
        <f t="shared" si="148"/>
        <v>0</v>
      </c>
      <c r="P114" s="18">
        <f t="shared" si="148"/>
        <v>0</v>
      </c>
      <c r="Q114" s="18">
        <f t="shared" si="148"/>
        <v>0</v>
      </c>
      <c r="R114" s="18">
        <f t="shared" si="148"/>
        <v>0</v>
      </c>
      <c r="S114" s="18">
        <f t="shared" si="148"/>
        <v>0</v>
      </c>
      <c r="T114" s="18">
        <f t="shared" si="148"/>
        <v>0</v>
      </c>
      <c r="U114" s="18">
        <f t="shared" si="148"/>
        <v>0</v>
      </c>
      <c r="V114" s="18">
        <f t="shared" si="148"/>
        <v>0</v>
      </c>
      <c r="W114" s="18">
        <f t="shared" si="148"/>
        <v>0</v>
      </c>
      <c r="X114" s="18">
        <f t="shared" si="148"/>
        <v>0</v>
      </c>
      <c r="Y114" s="18">
        <f t="shared" si="148"/>
        <v>0</v>
      </c>
      <c r="Z114" s="18">
        <f t="shared" si="148"/>
        <v>0</v>
      </c>
      <c r="AA114" s="18">
        <f t="shared" si="148"/>
        <v>0</v>
      </c>
      <c r="AB114" s="18">
        <f t="shared" si="148"/>
        <v>0</v>
      </c>
      <c r="AC114" s="18">
        <f t="shared" si="148"/>
        <v>0</v>
      </c>
      <c r="AE114" s="18">
        <f t="shared" si="88"/>
        <v>0</v>
      </c>
      <c r="AF114" s="18">
        <f t="shared" si="89"/>
        <v>0</v>
      </c>
      <c r="AG114" s="18">
        <f t="shared" si="90"/>
        <v>0</v>
      </c>
      <c r="AH114" s="18">
        <f t="shared" si="91"/>
        <v>0</v>
      </c>
      <c r="AI114" s="18">
        <f t="shared" si="92"/>
        <v>0</v>
      </c>
      <c r="AJ114" s="18">
        <f t="shared" si="93"/>
        <v>0</v>
      </c>
      <c r="AK114" s="18">
        <f t="shared" si="94"/>
        <v>0</v>
      </c>
      <c r="AL114" s="18">
        <f t="shared" si="95"/>
        <v>0</v>
      </c>
      <c r="AM114" s="18">
        <f t="shared" si="96"/>
        <v>0</v>
      </c>
      <c r="AN114" s="18">
        <f t="shared" si="97"/>
        <v>0</v>
      </c>
      <c r="AO114" s="18">
        <f t="shared" si="98"/>
        <v>0</v>
      </c>
      <c r="AP114" s="18">
        <f t="shared" si="99"/>
        <v>0</v>
      </c>
      <c r="AQ114" s="18">
        <f t="shared" si="100"/>
        <v>0</v>
      </c>
      <c r="AR114" s="18">
        <f t="shared" si="101"/>
        <v>0</v>
      </c>
      <c r="AS114" s="18">
        <f t="shared" si="102"/>
        <v>0</v>
      </c>
      <c r="AT114" s="18">
        <f t="shared" si="103"/>
        <v>0</v>
      </c>
      <c r="AU114" s="18">
        <f t="shared" si="104"/>
        <v>0</v>
      </c>
      <c r="AV114" s="18">
        <f t="shared" si="105"/>
        <v>0</v>
      </c>
      <c r="AW114" s="18">
        <f t="shared" si="106"/>
        <v>0</v>
      </c>
      <c r="AX114" s="18">
        <f t="shared" si="107"/>
        <v>0</v>
      </c>
    </row>
    <row r="115" spans="1:50" x14ac:dyDescent="0.25">
      <c r="A115">
        <f>feecalcs!A109</f>
        <v>0</v>
      </c>
      <c r="B115">
        <f>feecalcs!B109</f>
        <v>0</v>
      </c>
      <c r="C115">
        <f>feecalcs!D109</f>
        <v>0</v>
      </c>
      <c r="D115">
        <f>feecalcs!F109</f>
        <v>0</v>
      </c>
      <c r="E115">
        <f>feecalcs!G109</f>
        <v>0</v>
      </c>
      <c r="F115">
        <f>client_info!F112</f>
        <v>0</v>
      </c>
      <c r="G115">
        <f>client_info!G112</f>
        <v>0</v>
      </c>
      <c r="H115">
        <f>VLOOKUP(F115,lifeexpectancy!A:C,IF(feesovertime!G115="M",2,3),FALSE)</f>
        <v>80.209999999999994</v>
      </c>
      <c r="J115" s="18">
        <f t="shared" si="86"/>
        <v>0</v>
      </c>
      <c r="K115" s="18">
        <f t="shared" ref="K115:AC115" si="149">IF(J115=0,0,IF($F115-1+K$7&gt;=65,J115*(1+$B$2-$B$3),J115*(1+$B$2)+$B$4))</f>
        <v>0</v>
      </c>
      <c r="L115" s="18">
        <f t="shared" si="149"/>
        <v>0</v>
      </c>
      <c r="M115" s="18">
        <f t="shared" si="149"/>
        <v>0</v>
      </c>
      <c r="N115" s="18">
        <f t="shared" si="149"/>
        <v>0</v>
      </c>
      <c r="O115" s="18">
        <f t="shared" si="149"/>
        <v>0</v>
      </c>
      <c r="P115" s="18">
        <f t="shared" si="149"/>
        <v>0</v>
      </c>
      <c r="Q115" s="18">
        <f t="shared" si="149"/>
        <v>0</v>
      </c>
      <c r="R115" s="18">
        <f t="shared" si="149"/>
        <v>0</v>
      </c>
      <c r="S115" s="18">
        <f t="shared" si="149"/>
        <v>0</v>
      </c>
      <c r="T115" s="18">
        <f t="shared" si="149"/>
        <v>0</v>
      </c>
      <c r="U115" s="18">
        <f t="shared" si="149"/>
        <v>0</v>
      </c>
      <c r="V115" s="18">
        <f t="shared" si="149"/>
        <v>0</v>
      </c>
      <c r="W115" s="18">
        <f t="shared" si="149"/>
        <v>0</v>
      </c>
      <c r="X115" s="18">
        <f t="shared" si="149"/>
        <v>0</v>
      </c>
      <c r="Y115" s="18">
        <f t="shared" si="149"/>
        <v>0</v>
      </c>
      <c r="Z115" s="18">
        <f t="shared" si="149"/>
        <v>0</v>
      </c>
      <c r="AA115" s="18">
        <f t="shared" si="149"/>
        <v>0</v>
      </c>
      <c r="AB115" s="18">
        <f t="shared" si="149"/>
        <v>0</v>
      </c>
      <c r="AC115" s="18">
        <f t="shared" si="149"/>
        <v>0</v>
      </c>
      <c r="AE115" s="18">
        <f t="shared" si="88"/>
        <v>0</v>
      </c>
      <c r="AF115" s="18">
        <f t="shared" si="89"/>
        <v>0</v>
      </c>
      <c r="AG115" s="18">
        <f t="shared" si="90"/>
        <v>0</v>
      </c>
      <c r="AH115" s="18">
        <f t="shared" si="91"/>
        <v>0</v>
      </c>
      <c r="AI115" s="18">
        <f t="shared" si="92"/>
        <v>0</v>
      </c>
      <c r="AJ115" s="18">
        <f t="shared" si="93"/>
        <v>0</v>
      </c>
      <c r="AK115" s="18">
        <f t="shared" si="94"/>
        <v>0</v>
      </c>
      <c r="AL115" s="18">
        <f t="shared" si="95"/>
        <v>0</v>
      </c>
      <c r="AM115" s="18">
        <f t="shared" si="96"/>
        <v>0</v>
      </c>
      <c r="AN115" s="18">
        <f t="shared" si="97"/>
        <v>0</v>
      </c>
      <c r="AO115" s="18">
        <f t="shared" si="98"/>
        <v>0</v>
      </c>
      <c r="AP115" s="18">
        <f t="shared" si="99"/>
        <v>0</v>
      </c>
      <c r="AQ115" s="18">
        <f t="shared" si="100"/>
        <v>0</v>
      </c>
      <c r="AR115" s="18">
        <f t="shared" si="101"/>
        <v>0</v>
      </c>
      <c r="AS115" s="18">
        <f t="shared" si="102"/>
        <v>0</v>
      </c>
      <c r="AT115" s="18">
        <f t="shared" si="103"/>
        <v>0</v>
      </c>
      <c r="AU115" s="18">
        <f t="shared" si="104"/>
        <v>0</v>
      </c>
      <c r="AV115" s="18">
        <f t="shared" si="105"/>
        <v>0</v>
      </c>
      <c r="AW115" s="18">
        <f t="shared" si="106"/>
        <v>0</v>
      </c>
      <c r="AX115" s="18">
        <f t="shared" si="107"/>
        <v>0</v>
      </c>
    </row>
    <row r="116" spans="1:50" x14ac:dyDescent="0.25">
      <c r="A116">
        <f>feecalcs!A110</f>
        <v>0</v>
      </c>
      <c r="B116">
        <f>feecalcs!B110</f>
        <v>0</v>
      </c>
      <c r="C116">
        <f>feecalcs!D110</f>
        <v>0</v>
      </c>
      <c r="D116">
        <f>feecalcs!F110</f>
        <v>0</v>
      </c>
      <c r="E116">
        <f>feecalcs!G110</f>
        <v>0</v>
      </c>
      <c r="F116">
        <f>client_info!F113</f>
        <v>0</v>
      </c>
      <c r="G116">
        <f>client_info!G113</f>
        <v>0</v>
      </c>
      <c r="H116">
        <f>VLOOKUP(F116,lifeexpectancy!A:C,IF(feesovertime!G116="M",2,3),FALSE)</f>
        <v>80.209999999999994</v>
      </c>
      <c r="J116" s="18">
        <f t="shared" si="86"/>
        <v>0</v>
      </c>
      <c r="K116" s="18">
        <f t="shared" ref="K116:AC116" si="150">IF(J116=0,0,IF($F116-1+K$7&gt;=65,J116*(1+$B$2-$B$3),J116*(1+$B$2)+$B$4))</f>
        <v>0</v>
      </c>
      <c r="L116" s="18">
        <f t="shared" si="150"/>
        <v>0</v>
      </c>
      <c r="M116" s="18">
        <f t="shared" si="150"/>
        <v>0</v>
      </c>
      <c r="N116" s="18">
        <f t="shared" si="150"/>
        <v>0</v>
      </c>
      <c r="O116" s="18">
        <f t="shared" si="150"/>
        <v>0</v>
      </c>
      <c r="P116" s="18">
        <f t="shared" si="150"/>
        <v>0</v>
      </c>
      <c r="Q116" s="18">
        <f t="shared" si="150"/>
        <v>0</v>
      </c>
      <c r="R116" s="18">
        <f t="shared" si="150"/>
        <v>0</v>
      </c>
      <c r="S116" s="18">
        <f t="shared" si="150"/>
        <v>0</v>
      </c>
      <c r="T116" s="18">
        <f t="shared" si="150"/>
        <v>0</v>
      </c>
      <c r="U116" s="18">
        <f t="shared" si="150"/>
        <v>0</v>
      </c>
      <c r="V116" s="18">
        <f t="shared" si="150"/>
        <v>0</v>
      </c>
      <c r="W116" s="18">
        <f t="shared" si="150"/>
        <v>0</v>
      </c>
      <c r="X116" s="18">
        <f t="shared" si="150"/>
        <v>0</v>
      </c>
      <c r="Y116" s="18">
        <f t="shared" si="150"/>
        <v>0</v>
      </c>
      <c r="Z116" s="18">
        <f t="shared" si="150"/>
        <v>0</v>
      </c>
      <c r="AA116" s="18">
        <f t="shared" si="150"/>
        <v>0</v>
      </c>
      <c r="AB116" s="18">
        <f t="shared" si="150"/>
        <v>0</v>
      </c>
      <c r="AC116" s="18">
        <f t="shared" si="150"/>
        <v>0</v>
      </c>
      <c r="AE116" s="18">
        <f t="shared" si="88"/>
        <v>0</v>
      </c>
      <c r="AF116" s="18">
        <f t="shared" si="89"/>
        <v>0</v>
      </c>
      <c r="AG116" s="18">
        <f t="shared" si="90"/>
        <v>0</v>
      </c>
      <c r="AH116" s="18">
        <f t="shared" si="91"/>
        <v>0</v>
      </c>
      <c r="AI116" s="18">
        <f t="shared" si="92"/>
        <v>0</v>
      </c>
      <c r="AJ116" s="18">
        <f t="shared" si="93"/>
        <v>0</v>
      </c>
      <c r="AK116" s="18">
        <f t="shared" si="94"/>
        <v>0</v>
      </c>
      <c r="AL116" s="18">
        <f t="shared" si="95"/>
        <v>0</v>
      </c>
      <c r="AM116" s="18">
        <f t="shared" si="96"/>
        <v>0</v>
      </c>
      <c r="AN116" s="18">
        <f t="shared" si="97"/>
        <v>0</v>
      </c>
      <c r="AO116" s="18">
        <f t="shared" si="98"/>
        <v>0</v>
      </c>
      <c r="AP116" s="18">
        <f t="shared" si="99"/>
        <v>0</v>
      </c>
      <c r="AQ116" s="18">
        <f t="shared" si="100"/>
        <v>0</v>
      </c>
      <c r="AR116" s="18">
        <f t="shared" si="101"/>
        <v>0</v>
      </c>
      <c r="AS116" s="18">
        <f t="shared" si="102"/>
        <v>0</v>
      </c>
      <c r="AT116" s="18">
        <f t="shared" si="103"/>
        <v>0</v>
      </c>
      <c r="AU116" s="18">
        <f t="shared" si="104"/>
        <v>0</v>
      </c>
      <c r="AV116" s="18">
        <f t="shared" si="105"/>
        <v>0</v>
      </c>
      <c r="AW116" s="18">
        <f t="shared" si="106"/>
        <v>0</v>
      </c>
      <c r="AX116" s="18">
        <f t="shared" si="107"/>
        <v>0</v>
      </c>
    </row>
    <row r="117" spans="1:50" x14ac:dyDescent="0.25">
      <c r="A117">
        <f>feecalcs!A111</f>
        <v>0</v>
      </c>
      <c r="B117">
        <f>feecalcs!B111</f>
        <v>0</v>
      </c>
      <c r="C117">
        <f>feecalcs!D111</f>
        <v>0</v>
      </c>
      <c r="D117">
        <f>feecalcs!F111</f>
        <v>0</v>
      </c>
      <c r="E117">
        <f>feecalcs!G111</f>
        <v>0</v>
      </c>
      <c r="F117">
        <f>client_info!F114</f>
        <v>0</v>
      </c>
      <c r="G117">
        <f>client_info!G114</f>
        <v>0</v>
      </c>
      <c r="H117">
        <f>VLOOKUP(F117,lifeexpectancy!A:C,IF(feesovertime!G117="M",2,3),FALSE)</f>
        <v>80.209999999999994</v>
      </c>
      <c r="J117" s="18">
        <f t="shared" si="86"/>
        <v>0</v>
      </c>
      <c r="K117" s="18">
        <f t="shared" ref="K117:AC117" si="151">IF(J117=0,0,IF($F117-1+K$7&gt;=65,J117*(1+$B$2-$B$3),J117*(1+$B$2)+$B$4))</f>
        <v>0</v>
      </c>
      <c r="L117" s="18">
        <f t="shared" si="151"/>
        <v>0</v>
      </c>
      <c r="M117" s="18">
        <f t="shared" si="151"/>
        <v>0</v>
      </c>
      <c r="N117" s="18">
        <f t="shared" si="151"/>
        <v>0</v>
      </c>
      <c r="O117" s="18">
        <f t="shared" si="151"/>
        <v>0</v>
      </c>
      <c r="P117" s="18">
        <f t="shared" si="151"/>
        <v>0</v>
      </c>
      <c r="Q117" s="18">
        <f t="shared" si="151"/>
        <v>0</v>
      </c>
      <c r="R117" s="18">
        <f t="shared" si="151"/>
        <v>0</v>
      </c>
      <c r="S117" s="18">
        <f t="shared" si="151"/>
        <v>0</v>
      </c>
      <c r="T117" s="18">
        <f t="shared" si="151"/>
        <v>0</v>
      </c>
      <c r="U117" s="18">
        <f t="shared" si="151"/>
        <v>0</v>
      </c>
      <c r="V117" s="18">
        <f t="shared" si="151"/>
        <v>0</v>
      </c>
      <c r="W117" s="18">
        <f t="shared" si="151"/>
        <v>0</v>
      </c>
      <c r="X117" s="18">
        <f t="shared" si="151"/>
        <v>0</v>
      </c>
      <c r="Y117" s="18">
        <f t="shared" si="151"/>
        <v>0</v>
      </c>
      <c r="Z117" s="18">
        <f t="shared" si="151"/>
        <v>0</v>
      </c>
      <c r="AA117" s="18">
        <f t="shared" si="151"/>
        <v>0</v>
      </c>
      <c r="AB117" s="18">
        <f t="shared" si="151"/>
        <v>0</v>
      </c>
      <c r="AC117" s="18">
        <f t="shared" si="151"/>
        <v>0</v>
      </c>
      <c r="AE117" s="18">
        <f t="shared" si="88"/>
        <v>0</v>
      </c>
      <c r="AF117" s="18">
        <f t="shared" si="89"/>
        <v>0</v>
      </c>
      <c r="AG117" s="18">
        <f t="shared" si="90"/>
        <v>0</v>
      </c>
      <c r="AH117" s="18">
        <f t="shared" si="91"/>
        <v>0</v>
      </c>
      <c r="AI117" s="18">
        <f t="shared" si="92"/>
        <v>0</v>
      </c>
      <c r="AJ117" s="18">
        <f t="shared" si="93"/>
        <v>0</v>
      </c>
      <c r="AK117" s="18">
        <f t="shared" si="94"/>
        <v>0</v>
      </c>
      <c r="AL117" s="18">
        <f t="shared" si="95"/>
        <v>0</v>
      </c>
      <c r="AM117" s="18">
        <f t="shared" si="96"/>
        <v>0</v>
      </c>
      <c r="AN117" s="18">
        <f t="shared" si="97"/>
        <v>0</v>
      </c>
      <c r="AO117" s="18">
        <f t="shared" si="98"/>
        <v>0</v>
      </c>
      <c r="AP117" s="18">
        <f t="shared" si="99"/>
        <v>0</v>
      </c>
      <c r="AQ117" s="18">
        <f t="shared" si="100"/>
        <v>0</v>
      </c>
      <c r="AR117" s="18">
        <f t="shared" si="101"/>
        <v>0</v>
      </c>
      <c r="AS117" s="18">
        <f t="shared" si="102"/>
        <v>0</v>
      </c>
      <c r="AT117" s="18">
        <f t="shared" si="103"/>
        <v>0</v>
      </c>
      <c r="AU117" s="18">
        <f t="shared" si="104"/>
        <v>0</v>
      </c>
      <c r="AV117" s="18">
        <f t="shared" si="105"/>
        <v>0</v>
      </c>
      <c r="AW117" s="18">
        <f t="shared" si="106"/>
        <v>0</v>
      </c>
      <c r="AX117" s="18">
        <f t="shared" si="107"/>
        <v>0</v>
      </c>
    </row>
    <row r="118" spans="1:50" x14ac:dyDescent="0.25">
      <c r="A118">
        <f>feecalcs!A112</f>
        <v>0</v>
      </c>
      <c r="B118">
        <f>feecalcs!B112</f>
        <v>0</v>
      </c>
      <c r="C118">
        <f>feecalcs!D112</f>
        <v>0</v>
      </c>
      <c r="D118">
        <f>feecalcs!F112</f>
        <v>0</v>
      </c>
      <c r="E118">
        <f>feecalcs!G112</f>
        <v>0</v>
      </c>
      <c r="F118">
        <f>client_info!F115</f>
        <v>0</v>
      </c>
      <c r="G118">
        <f>client_info!G115</f>
        <v>0</v>
      </c>
      <c r="H118">
        <f>VLOOKUP(F118,lifeexpectancy!A:C,IF(feesovertime!G118="M",2,3),FALSE)</f>
        <v>80.209999999999994</v>
      </c>
      <c r="J118" s="18">
        <f t="shared" si="86"/>
        <v>0</v>
      </c>
      <c r="K118" s="18">
        <f t="shared" ref="K118:AC118" si="152">IF(J118=0,0,IF($F118-1+K$7&gt;=65,J118*(1+$B$2-$B$3),J118*(1+$B$2)+$B$4))</f>
        <v>0</v>
      </c>
      <c r="L118" s="18">
        <f t="shared" si="152"/>
        <v>0</v>
      </c>
      <c r="M118" s="18">
        <f t="shared" si="152"/>
        <v>0</v>
      </c>
      <c r="N118" s="18">
        <f t="shared" si="152"/>
        <v>0</v>
      </c>
      <c r="O118" s="18">
        <f t="shared" si="152"/>
        <v>0</v>
      </c>
      <c r="P118" s="18">
        <f t="shared" si="152"/>
        <v>0</v>
      </c>
      <c r="Q118" s="18">
        <f t="shared" si="152"/>
        <v>0</v>
      </c>
      <c r="R118" s="18">
        <f t="shared" si="152"/>
        <v>0</v>
      </c>
      <c r="S118" s="18">
        <f t="shared" si="152"/>
        <v>0</v>
      </c>
      <c r="T118" s="18">
        <f t="shared" si="152"/>
        <v>0</v>
      </c>
      <c r="U118" s="18">
        <f t="shared" si="152"/>
        <v>0</v>
      </c>
      <c r="V118" s="18">
        <f t="shared" si="152"/>
        <v>0</v>
      </c>
      <c r="W118" s="18">
        <f t="shared" si="152"/>
        <v>0</v>
      </c>
      <c r="X118" s="18">
        <f t="shared" si="152"/>
        <v>0</v>
      </c>
      <c r="Y118" s="18">
        <f t="shared" si="152"/>
        <v>0</v>
      </c>
      <c r="Z118" s="18">
        <f t="shared" si="152"/>
        <v>0</v>
      </c>
      <c r="AA118" s="18">
        <f t="shared" si="152"/>
        <v>0</v>
      </c>
      <c r="AB118" s="18">
        <f t="shared" si="152"/>
        <v>0</v>
      </c>
      <c r="AC118" s="18">
        <f t="shared" si="152"/>
        <v>0</v>
      </c>
      <c r="AE118" s="18">
        <f t="shared" si="88"/>
        <v>0</v>
      </c>
      <c r="AF118" s="18">
        <f t="shared" si="89"/>
        <v>0</v>
      </c>
      <c r="AG118" s="18">
        <f t="shared" si="90"/>
        <v>0</v>
      </c>
      <c r="AH118" s="18">
        <f t="shared" si="91"/>
        <v>0</v>
      </c>
      <c r="AI118" s="18">
        <f t="shared" si="92"/>
        <v>0</v>
      </c>
      <c r="AJ118" s="18">
        <f t="shared" si="93"/>
        <v>0</v>
      </c>
      <c r="AK118" s="18">
        <f t="shared" si="94"/>
        <v>0</v>
      </c>
      <c r="AL118" s="18">
        <f t="shared" si="95"/>
        <v>0</v>
      </c>
      <c r="AM118" s="18">
        <f t="shared" si="96"/>
        <v>0</v>
      </c>
      <c r="AN118" s="18">
        <f t="shared" si="97"/>
        <v>0</v>
      </c>
      <c r="AO118" s="18">
        <f t="shared" si="98"/>
        <v>0</v>
      </c>
      <c r="AP118" s="18">
        <f t="shared" si="99"/>
        <v>0</v>
      </c>
      <c r="AQ118" s="18">
        <f t="shared" si="100"/>
        <v>0</v>
      </c>
      <c r="AR118" s="18">
        <f t="shared" si="101"/>
        <v>0</v>
      </c>
      <c r="AS118" s="18">
        <f t="shared" si="102"/>
        <v>0</v>
      </c>
      <c r="AT118" s="18">
        <f t="shared" si="103"/>
        <v>0</v>
      </c>
      <c r="AU118" s="18">
        <f t="shared" si="104"/>
        <v>0</v>
      </c>
      <c r="AV118" s="18">
        <f t="shared" si="105"/>
        <v>0</v>
      </c>
      <c r="AW118" s="18">
        <f t="shared" si="106"/>
        <v>0</v>
      </c>
      <c r="AX118" s="18">
        <f t="shared" si="107"/>
        <v>0</v>
      </c>
    </row>
    <row r="119" spans="1:50" x14ac:dyDescent="0.25">
      <c r="A119">
        <f>feecalcs!A113</f>
        <v>0</v>
      </c>
      <c r="B119">
        <f>feecalcs!B113</f>
        <v>0</v>
      </c>
      <c r="C119">
        <f>feecalcs!D113</f>
        <v>0</v>
      </c>
      <c r="D119">
        <f>feecalcs!F113</f>
        <v>0</v>
      </c>
      <c r="E119">
        <f>feecalcs!G113</f>
        <v>0</v>
      </c>
      <c r="F119">
        <f>client_info!F116</f>
        <v>0</v>
      </c>
      <c r="G119">
        <f>client_info!G116</f>
        <v>0</v>
      </c>
      <c r="H119">
        <f>VLOOKUP(F119,lifeexpectancy!A:C,IF(feesovertime!G119="M",2,3),FALSE)</f>
        <v>80.209999999999994</v>
      </c>
      <c r="J119" s="18">
        <f t="shared" si="86"/>
        <v>0</v>
      </c>
      <c r="K119" s="18">
        <f t="shared" ref="K119:AC119" si="153">IF(J119=0,0,IF($F119-1+K$7&gt;=65,J119*(1+$B$2-$B$3),J119*(1+$B$2)+$B$4))</f>
        <v>0</v>
      </c>
      <c r="L119" s="18">
        <f t="shared" si="153"/>
        <v>0</v>
      </c>
      <c r="M119" s="18">
        <f t="shared" si="153"/>
        <v>0</v>
      </c>
      <c r="N119" s="18">
        <f t="shared" si="153"/>
        <v>0</v>
      </c>
      <c r="O119" s="18">
        <f t="shared" si="153"/>
        <v>0</v>
      </c>
      <c r="P119" s="18">
        <f t="shared" si="153"/>
        <v>0</v>
      </c>
      <c r="Q119" s="18">
        <f t="shared" si="153"/>
        <v>0</v>
      </c>
      <c r="R119" s="18">
        <f t="shared" si="153"/>
        <v>0</v>
      </c>
      <c r="S119" s="18">
        <f t="shared" si="153"/>
        <v>0</v>
      </c>
      <c r="T119" s="18">
        <f t="shared" si="153"/>
        <v>0</v>
      </c>
      <c r="U119" s="18">
        <f t="shared" si="153"/>
        <v>0</v>
      </c>
      <c r="V119" s="18">
        <f t="shared" si="153"/>
        <v>0</v>
      </c>
      <c r="W119" s="18">
        <f t="shared" si="153"/>
        <v>0</v>
      </c>
      <c r="X119" s="18">
        <f t="shared" si="153"/>
        <v>0</v>
      </c>
      <c r="Y119" s="18">
        <f t="shared" si="153"/>
        <v>0</v>
      </c>
      <c r="Z119" s="18">
        <f t="shared" si="153"/>
        <v>0</v>
      </c>
      <c r="AA119" s="18">
        <f t="shared" si="153"/>
        <v>0</v>
      </c>
      <c r="AB119" s="18">
        <f t="shared" si="153"/>
        <v>0</v>
      </c>
      <c r="AC119" s="18">
        <f t="shared" si="153"/>
        <v>0</v>
      </c>
      <c r="AE119" s="18">
        <f t="shared" si="88"/>
        <v>0</v>
      </c>
      <c r="AF119" s="18">
        <f t="shared" si="89"/>
        <v>0</v>
      </c>
      <c r="AG119" s="18">
        <f t="shared" si="90"/>
        <v>0</v>
      </c>
      <c r="AH119" s="18">
        <f t="shared" si="91"/>
        <v>0</v>
      </c>
      <c r="AI119" s="18">
        <f t="shared" si="92"/>
        <v>0</v>
      </c>
      <c r="AJ119" s="18">
        <f t="shared" si="93"/>
        <v>0</v>
      </c>
      <c r="AK119" s="18">
        <f t="shared" si="94"/>
        <v>0</v>
      </c>
      <c r="AL119" s="18">
        <f t="shared" si="95"/>
        <v>0</v>
      </c>
      <c r="AM119" s="18">
        <f t="shared" si="96"/>
        <v>0</v>
      </c>
      <c r="AN119" s="18">
        <f t="shared" si="97"/>
        <v>0</v>
      </c>
      <c r="AO119" s="18">
        <f t="shared" si="98"/>
        <v>0</v>
      </c>
      <c r="AP119" s="18">
        <f t="shared" si="99"/>
        <v>0</v>
      </c>
      <c r="AQ119" s="18">
        <f t="shared" si="100"/>
        <v>0</v>
      </c>
      <c r="AR119" s="18">
        <f t="shared" si="101"/>
        <v>0</v>
      </c>
      <c r="AS119" s="18">
        <f t="shared" si="102"/>
        <v>0</v>
      </c>
      <c r="AT119" s="18">
        <f t="shared" si="103"/>
        <v>0</v>
      </c>
      <c r="AU119" s="18">
        <f t="shared" si="104"/>
        <v>0</v>
      </c>
      <c r="AV119" s="18">
        <f t="shared" si="105"/>
        <v>0</v>
      </c>
      <c r="AW119" s="18">
        <f t="shared" si="106"/>
        <v>0</v>
      </c>
      <c r="AX119" s="18">
        <f t="shared" si="107"/>
        <v>0</v>
      </c>
    </row>
    <row r="120" spans="1:50" x14ac:dyDescent="0.25">
      <c r="A120">
        <f>feecalcs!A114</f>
        <v>0</v>
      </c>
      <c r="B120">
        <f>feecalcs!B114</f>
        <v>0</v>
      </c>
      <c r="C120">
        <f>feecalcs!D114</f>
        <v>0</v>
      </c>
      <c r="D120">
        <f>feecalcs!F114</f>
        <v>0</v>
      </c>
      <c r="E120">
        <f>feecalcs!G114</f>
        <v>0</v>
      </c>
      <c r="F120">
        <f>client_info!F117</f>
        <v>0</v>
      </c>
      <c r="G120">
        <f>client_info!G117</f>
        <v>0</v>
      </c>
      <c r="H120">
        <f>VLOOKUP(F120,lifeexpectancy!A:C,IF(feesovertime!G120="M",2,3),FALSE)</f>
        <v>80.209999999999994</v>
      </c>
      <c r="J120" s="18">
        <f t="shared" si="86"/>
        <v>0</v>
      </c>
      <c r="K120" s="18">
        <f t="shared" ref="K120:AC120" si="154">IF(J120=0,0,IF($F120-1+K$7&gt;=65,J120*(1+$B$2-$B$3),J120*(1+$B$2)+$B$4))</f>
        <v>0</v>
      </c>
      <c r="L120" s="18">
        <f t="shared" si="154"/>
        <v>0</v>
      </c>
      <c r="M120" s="18">
        <f t="shared" si="154"/>
        <v>0</v>
      </c>
      <c r="N120" s="18">
        <f t="shared" si="154"/>
        <v>0</v>
      </c>
      <c r="O120" s="18">
        <f t="shared" si="154"/>
        <v>0</v>
      </c>
      <c r="P120" s="18">
        <f t="shared" si="154"/>
        <v>0</v>
      </c>
      <c r="Q120" s="18">
        <f t="shared" si="154"/>
        <v>0</v>
      </c>
      <c r="R120" s="18">
        <f t="shared" si="154"/>
        <v>0</v>
      </c>
      <c r="S120" s="18">
        <f t="shared" si="154"/>
        <v>0</v>
      </c>
      <c r="T120" s="18">
        <f t="shared" si="154"/>
        <v>0</v>
      </c>
      <c r="U120" s="18">
        <f t="shared" si="154"/>
        <v>0</v>
      </c>
      <c r="V120" s="18">
        <f t="shared" si="154"/>
        <v>0</v>
      </c>
      <c r="W120" s="18">
        <f t="shared" si="154"/>
        <v>0</v>
      </c>
      <c r="X120" s="18">
        <f t="shared" si="154"/>
        <v>0</v>
      </c>
      <c r="Y120" s="18">
        <f t="shared" si="154"/>
        <v>0</v>
      </c>
      <c r="Z120" s="18">
        <f t="shared" si="154"/>
        <v>0</v>
      </c>
      <c r="AA120" s="18">
        <f t="shared" si="154"/>
        <v>0</v>
      </c>
      <c r="AB120" s="18">
        <f t="shared" si="154"/>
        <v>0</v>
      </c>
      <c r="AC120" s="18">
        <f t="shared" si="154"/>
        <v>0</v>
      </c>
      <c r="AE120" s="18">
        <f t="shared" si="88"/>
        <v>0</v>
      </c>
      <c r="AF120" s="18">
        <f t="shared" si="89"/>
        <v>0</v>
      </c>
      <c r="AG120" s="18">
        <f t="shared" si="90"/>
        <v>0</v>
      </c>
      <c r="AH120" s="18">
        <f t="shared" si="91"/>
        <v>0</v>
      </c>
      <c r="AI120" s="18">
        <f t="shared" si="92"/>
        <v>0</v>
      </c>
      <c r="AJ120" s="18">
        <f t="shared" si="93"/>
        <v>0</v>
      </c>
      <c r="AK120" s="18">
        <f t="shared" si="94"/>
        <v>0</v>
      </c>
      <c r="AL120" s="18">
        <f t="shared" si="95"/>
        <v>0</v>
      </c>
      <c r="AM120" s="18">
        <f t="shared" si="96"/>
        <v>0</v>
      </c>
      <c r="AN120" s="18">
        <f t="shared" si="97"/>
        <v>0</v>
      </c>
      <c r="AO120" s="18">
        <f t="shared" si="98"/>
        <v>0</v>
      </c>
      <c r="AP120" s="18">
        <f t="shared" si="99"/>
        <v>0</v>
      </c>
      <c r="AQ120" s="18">
        <f t="shared" si="100"/>
        <v>0</v>
      </c>
      <c r="AR120" s="18">
        <f t="shared" si="101"/>
        <v>0</v>
      </c>
      <c r="AS120" s="18">
        <f t="shared" si="102"/>
        <v>0</v>
      </c>
      <c r="AT120" s="18">
        <f t="shared" si="103"/>
        <v>0</v>
      </c>
      <c r="AU120" s="18">
        <f t="shared" si="104"/>
        <v>0</v>
      </c>
      <c r="AV120" s="18">
        <f t="shared" si="105"/>
        <v>0</v>
      </c>
      <c r="AW120" s="18">
        <f t="shared" si="106"/>
        <v>0</v>
      </c>
      <c r="AX120" s="18">
        <f t="shared" si="107"/>
        <v>0</v>
      </c>
    </row>
    <row r="121" spans="1:50" x14ac:dyDescent="0.25">
      <c r="A121">
        <f>feecalcs!A115</f>
        <v>0</v>
      </c>
      <c r="B121">
        <f>feecalcs!B115</f>
        <v>0</v>
      </c>
      <c r="C121">
        <f>feecalcs!D115</f>
        <v>0</v>
      </c>
      <c r="D121">
        <f>feecalcs!F115</f>
        <v>0</v>
      </c>
      <c r="E121">
        <f>feecalcs!G115</f>
        <v>0</v>
      </c>
      <c r="F121">
        <f>client_info!F118</f>
        <v>0</v>
      </c>
      <c r="G121">
        <f>client_info!G118</f>
        <v>0</v>
      </c>
      <c r="H121">
        <f>VLOOKUP(F121,lifeexpectancy!A:C,IF(feesovertime!G121="M",2,3),FALSE)</f>
        <v>80.209999999999994</v>
      </c>
      <c r="J121" s="18">
        <f t="shared" si="86"/>
        <v>0</v>
      </c>
      <c r="K121" s="18">
        <f t="shared" ref="K121:AC121" si="155">IF(J121=0,0,IF($F121-1+K$7&gt;=65,J121*(1+$B$2-$B$3),J121*(1+$B$2)+$B$4))</f>
        <v>0</v>
      </c>
      <c r="L121" s="18">
        <f t="shared" si="155"/>
        <v>0</v>
      </c>
      <c r="M121" s="18">
        <f t="shared" si="155"/>
        <v>0</v>
      </c>
      <c r="N121" s="18">
        <f t="shared" si="155"/>
        <v>0</v>
      </c>
      <c r="O121" s="18">
        <f t="shared" si="155"/>
        <v>0</v>
      </c>
      <c r="P121" s="18">
        <f t="shared" si="155"/>
        <v>0</v>
      </c>
      <c r="Q121" s="18">
        <f t="shared" si="155"/>
        <v>0</v>
      </c>
      <c r="R121" s="18">
        <f t="shared" si="155"/>
        <v>0</v>
      </c>
      <c r="S121" s="18">
        <f t="shared" si="155"/>
        <v>0</v>
      </c>
      <c r="T121" s="18">
        <f t="shared" si="155"/>
        <v>0</v>
      </c>
      <c r="U121" s="18">
        <f t="shared" si="155"/>
        <v>0</v>
      </c>
      <c r="V121" s="18">
        <f t="shared" si="155"/>
        <v>0</v>
      </c>
      <c r="W121" s="18">
        <f t="shared" si="155"/>
        <v>0</v>
      </c>
      <c r="X121" s="18">
        <f t="shared" si="155"/>
        <v>0</v>
      </c>
      <c r="Y121" s="18">
        <f t="shared" si="155"/>
        <v>0</v>
      </c>
      <c r="Z121" s="18">
        <f t="shared" si="155"/>
        <v>0</v>
      </c>
      <c r="AA121" s="18">
        <f t="shared" si="155"/>
        <v>0</v>
      </c>
      <c r="AB121" s="18">
        <f t="shared" si="155"/>
        <v>0</v>
      </c>
      <c r="AC121" s="18">
        <f t="shared" si="155"/>
        <v>0</v>
      </c>
      <c r="AE121" s="18">
        <f t="shared" si="88"/>
        <v>0</v>
      </c>
      <c r="AF121" s="18">
        <f t="shared" si="89"/>
        <v>0</v>
      </c>
      <c r="AG121" s="18">
        <f t="shared" si="90"/>
        <v>0</v>
      </c>
      <c r="AH121" s="18">
        <f t="shared" si="91"/>
        <v>0</v>
      </c>
      <c r="AI121" s="18">
        <f t="shared" si="92"/>
        <v>0</v>
      </c>
      <c r="AJ121" s="18">
        <f t="shared" si="93"/>
        <v>0</v>
      </c>
      <c r="AK121" s="18">
        <f t="shared" si="94"/>
        <v>0</v>
      </c>
      <c r="AL121" s="18">
        <f t="shared" si="95"/>
        <v>0</v>
      </c>
      <c r="AM121" s="18">
        <f t="shared" si="96"/>
        <v>0</v>
      </c>
      <c r="AN121" s="18">
        <f t="shared" si="97"/>
        <v>0</v>
      </c>
      <c r="AO121" s="18">
        <f t="shared" si="98"/>
        <v>0</v>
      </c>
      <c r="AP121" s="18">
        <f t="shared" si="99"/>
        <v>0</v>
      </c>
      <c r="AQ121" s="18">
        <f t="shared" si="100"/>
        <v>0</v>
      </c>
      <c r="AR121" s="18">
        <f t="shared" si="101"/>
        <v>0</v>
      </c>
      <c r="AS121" s="18">
        <f t="shared" si="102"/>
        <v>0</v>
      </c>
      <c r="AT121" s="18">
        <f t="shared" si="103"/>
        <v>0</v>
      </c>
      <c r="AU121" s="18">
        <f t="shared" si="104"/>
        <v>0</v>
      </c>
      <c r="AV121" s="18">
        <f t="shared" si="105"/>
        <v>0</v>
      </c>
      <c r="AW121" s="18">
        <f t="shared" si="106"/>
        <v>0</v>
      </c>
      <c r="AX121" s="18">
        <f t="shared" si="107"/>
        <v>0</v>
      </c>
    </row>
    <row r="122" spans="1:50" x14ac:dyDescent="0.25">
      <c r="A122">
        <f>feecalcs!A116</f>
        <v>0</v>
      </c>
      <c r="B122">
        <f>feecalcs!B116</f>
        <v>0</v>
      </c>
      <c r="C122">
        <f>feecalcs!D116</f>
        <v>0</v>
      </c>
      <c r="D122">
        <f>feecalcs!F116</f>
        <v>0</v>
      </c>
      <c r="E122">
        <f>feecalcs!G116</f>
        <v>0</v>
      </c>
      <c r="F122">
        <f>client_info!F119</f>
        <v>0</v>
      </c>
      <c r="G122">
        <f>client_info!G119</f>
        <v>0</v>
      </c>
      <c r="H122">
        <f>VLOOKUP(F122,lifeexpectancy!A:C,IF(feesovertime!G122="M",2,3),FALSE)</f>
        <v>80.209999999999994</v>
      </c>
      <c r="J122" s="18">
        <f t="shared" si="86"/>
        <v>0</v>
      </c>
      <c r="K122" s="18">
        <f t="shared" ref="K122:AC122" si="156">IF(J122=0,0,IF($F122-1+K$7&gt;=65,J122*(1+$B$2-$B$3),J122*(1+$B$2)+$B$4))</f>
        <v>0</v>
      </c>
      <c r="L122" s="18">
        <f t="shared" si="156"/>
        <v>0</v>
      </c>
      <c r="M122" s="18">
        <f t="shared" si="156"/>
        <v>0</v>
      </c>
      <c r="N122" s="18">
        <f t="shared" si="156"/>
        <v>0</v>
      </c>
      <c r="O122" s="18">
        <f t="shared" si="156"/>
        <v>0</v>
      </c>
      <c r="P122" s="18">
        <f t="shared" si="156"/>
        <v>0</v>
      </c>
      <c r="Q122" s="18">
        <f t="shared" si="156"/>
        <v>0</v>
      </c>
      <c r="R122" s="18">
        <f t="shared" si="156"/>
        <v>0</v>
      </c>
      <c r="S122" s="18">
        <f t="shared" si="156"/>
        <v>0</v>
      </c>
      <c r="T122" s="18">
        <f t="shared" si="156"/>
        <v>0</v>
      </c>
      <c r="U122" s="18">
        <f t="shared" si="156"/>
        <v>0</v>
      </c>
      <c r="V122" s="18">
        <f t="shared" si="156"/>
        <v>0</v>
      </c>
      <c r="W122" s="18">
        <f t="shared" si="156"/>
        <v>0</v>
      </c>
      <c r="X122" s="18">
        <f t="shared" si="156"/>
        <v>0</v>
      </c>
      <c r="Y122" s="18">
        <f t="shared" si="156"/>
        <v>0</v>
      </c>
      <c r="Z122" s="18">
        <f t="shared" si="156"/>
        <v>0</v>
      </c>
      <c r="AA122" s="18">
        <f t="shared" si="156"/>
        <v>0</v>
      </c>
      <c r="AB122" s="18">
        <f t="shared" si="156"/>
        <v>0</v>
      </c>
      <c r="AC122" s="18">
        <f t="shared" si="156"/>
        <v>0</v>
      </c>
      <c r="AE122" s="18">
        <f t="shared" si="88"/>
        <v>0</v>
      </c>
      <c r="AF122" s="18">
        <f t="shared" si="89"/>
        <v>0</v>
      </c>
      <c r="AG122" s="18">
        <f t="shared" si="90"/>
        <v>0</v>
      </c>
      <c r="AH122" s="18">
        <f t="shared" si="91"/>
        <v>0</v>
      </c>
      <c r="AI122" s="18">
        <f t="shared" si="92"/>
        <v>0</v>
      </c>
      <c r="AJ122" s="18">
        <f t="shared" si="93"/>
        <v>0</v>
      </c>
      <c r="AK122" s="18">
        <f t="shared" si="94"/>
        <v>0</v>
      </c>
      <c r="AL122" s="18">
        <f t="shared" si="95"/>
        <v>0</v>
      </c>
      <c r="AM122" s="18">
        <f t="shared" si="96"/>
        <v>0</v>
      </c>
      <c r="AN122" s="18">
        <f t="shared" si="97"/>
        <v>0</v>
      </c>
      <c r="AO122" s="18">
        <f t="shared" si="98"/>
        <v>0</v>
      </c>
      <c r="AP122" s="18">
        <f t="shared" si="99"/>
        <v>0</v>
      </c>
      <c r="AQ122" s="18">
        <f t="shared" si="100"/>
        <v>0</v>
      </c>
      <c r="AR122" s="18">
        <f t="shared" si="101"/>
        <v>0</v>
      </c>
      <c r="AS122" s="18">
        <f t="shared" si="102"/>
        <v>0</v>
      </c>
      <c r="AT122" s="18">
        <f t="shared" si="103"/>
        <v>0</v>
      </c>
      <c r="AU122" s="18">
        <f t="shared" si="104"/>
        <v>0</v>
      </c>
      <c r="AV122" s="18">
        <f t="shared" si="105"/>
        <v>0</v>
      </c>
      <c r="AW122" s="18">
        <f t="shared" si="106"/>
        <v>0</v>
      </c>
      <c r="AX122" s="18">
        <f t="shared" si="107"/>
        <v>0</v>
      </c>
    </row>
    <row r="123" spans="1:50" x14ac:dyDescent="0.25">
      <c r="A123">
        <f>feecalcs!A117</f>
        <v>0</v>
      </c>
      <c r="B123">
        <f>feecalcs!B117</f>
        <v>0</v>
      </c>
      <c r="C123">
        <f>feecalcs!D117</f>
        <v>0</v>
      </c>
      <c r="D123">
        <f>feecalcs!F117</f>
        <v>0</v>
      </c>
      <c r="E123">
        <f>feecalcs!G117</f>
        <v>0</v>
      </c>
      <c r="F123">
        <f>client_info!F120</f>
        <v>0</v>
      </c>
      <c r="G123">
        <f>client_info!G120</f>
        <v>0</v>
      </c>
      <c r="H123">
        <f>VLOOKUP(F123,lifeexpectancy!A:C,IF(feesovertime!G123="M",2,3),FALSE)</f>
        <v>80.209999999999994</v>
      </c>
      <c r="J123" s="18">
        <f t="shared" si="86"/>
        <v>0</v>
      </c>
      <c r="K123" s="18">
        <f t="shared" ref="K123:AC123" si="157">IF(J123=0,0,IF($F123-1+K$7&gt;=65,J123*(1+$B$2-$B$3),J123*(1+$B$2)+$B$4))</f>
        <v>0</v>
      </c>
      <c r="L123" s="18">
        <f t="shared" si="157"/>
        <v>0</v>
      </c>
      <c r="M123" s="18">
        <f t="shared" si="157"/>
        <v>0</v>
      </c>
      <c r="N123" s="18">
        <f t="shared" si="157"/>
        <v>0</v>
      </c>
      <c r="O123" s="18">
        <f t="shared" si="157"/>
        <v>0</v>
      </c>
      <c r="P123" s="18">
        <f t="shared" si="157"/>
        <v>0</v>
      </c>
      <c r="Q123" s="18">
        <f t="shared" si="157"/>
        <v>0</v>
      </c>
      <c r="R123" s="18">
        <f t="shared" si="157"/>
        <v>0</v>
      </c>
      <c r="S123" s="18">
        <f t="shared" si="157"/>
        <v>0</v>
      </c>
      <c r="T123" s="18">
        <f t="shared" si="157"/>
        <v>0</v>
      </c>
      <c r="U123" s="18">
        <f t="shared" si="157"/>
        <v>0</v>
      </c>
      <c r="V123" s="18">
        <f t="shared" si="157"/>
        <v>0</v>
      </c>
      <c r="W123" s="18">
        <f t="shared" si="157"/>
        <v>0</v>
      </c>
      <c r="X123" s="18">
        <f t="shared" si="157"/>
        <v>0</v>
      </c>
      <c r="Y123" s="18">
        <f t="shared" si="157"/>
        <v>0</v>
      </c>
      <c r="Z123" s="18">
        <f t="shared" si="157"/>
        <v>0</v>
      </c>
      <c r="AA123" s="18">
        <f t="shared" si="157"/>
        <v>0</v>
      </c>
      <c r="AB123" s="18">
        <f t="shared" si="157"/>
        <v>0</v>
      </c>
      <c r="AC123" s="18">
        <f t="shared" si="157"/>
        <v>0</v>
      </c>
      <c r="AE123" s="18">
        <f t="shared" si="88"/>
        <v>0</v>
      </c>
      <c r="AF123" s="18">
        <f t="shared" si="89"/>
        <v>0</v>
      </c>
      <c r="AG123" s="18">
        <f t="shared" si="90"/>
        <v>0</v>
      </c>
      <c r="AH123" s="18">
        <f t="shared" si="91"/>
        <v>0</v>
      </c>
      <c r="AI123" s="18">
        <f t="shared" si="92"/>
        <v>0</v>
      </c>
      <c r="AJ123" s="18">
        <f t="shared" si="93"/>
        <v>0</v>
      </c>
      <c r="AK123" s="18">
        <f t="shared" si="94"/>
        <v>0</v>
      </c>
      <c r="AL123" s="18">
        <f t="shared" si="95"/>
        <v>0</v>
      </c>
      <c r="AM123" s="18">
        <f t="shared" si="96"/>
        <v>0</v>
      </c>
      <c r="AN123" s="18">
        <f t="shared" si="97"/>
        <v>0</v>
      </c>
      <c r="AO123" s="18">
        <f t="shared" si="98"/>
        <v>0</v>
      </c>
      <c r="AP123" s="18">
        <f t="shared" si="99"/>
        <v>0</v>
      </c>
      <c r="AQ123" s="18">
        <f t="shared" si="100"/>
        <v>0</v>
      </c>
      <c r="AR123" s="18">
        <f t="shared" si="101"/>
        <v>0</v>
      </c>
      <c r="AS123" s="18">
        <f t="shared" si="102"/>
        <v>0</v>
      </c>
      <c r="AT123" s="18">
        <f t="shared" si="103"/>
        <v>0</v>
      </c>
      <c r="AU123" s="18">
        <f t="shared" si="104"/>
        <v>0</v>
      </c>
      <c r="AV123" s="18">
        <f t="shared" si="105"/>
        <v>0</v>
      </c>
      <c r="AW123" s="18">
        <f t="shared" si="106"/>
        <v>0</v>
      </c>
      <c r="AX123" s="18">
        <f t="shared" si="107"/>
        <v>0</v>
      </c>
    </row>
    <row r="124" spans="1:50" x14ac:dyDescent="0.25">
      <c r="A124">
        <f>feecalcs!A118</f>
        <v>0</v>
      </c>
      <c r="B124">
        <f>feecalcs!B118</f>
        <v>0</v>
      </c>
      <c r="C124">
        <f>feecalcs!D118</f>
        <v>0</v>
      </c>
      <c r="D124">
        <f>feecalcs!F118</f>
        <v>0</v>
      </c>
      <c r="E124">
        <f>feecalcs!G118</f>
        <v>0</v>
      </c>
      <c r="F124">
        <f>client_info!F121</f>
        <v>0</v>
      </c>
      <c r="G124">
        <f>client_info!G121</f>
        <v>0</v>
      </c>
      <c r="H124">
        <f>VLOOKUP(F124,lifeexpectancy!A:C,IF(feesovertime!G124="M",2,3),FALSE)</f>
        <v>80.209999999999994</v>
      </c>
      <c r="J124" s="18">
        <f t="shared" si="86"/>
        <v>0</v>
      </c>
      <c r="K124" s="18">
        <f t="shared" ref="K124:AC124" si="158">IF(J124=0,0,IF($F124-1+K$7&gt;=65,J124*(1+$B$2-$B$3),J124*(1+$B$2)+$B$4))</f>
        <v>0</v>
      </c>
      <c r="L124" s="18">
        <f t="shared" si="158"/>
        <v>0</v>
      </c>
      <c r="M124" s="18">
        <f t="shared" si="158"/>
        <v>0</v>
      </c>
      <c r="N124" s="18">
        <f t="shared" si="158"/>
        <v>0</v>
      </c>
      <c r="O124" s="18">
        <f t="shared" si="158"/>
        <v>0</v>
      </c>
      <c r="P124" s="18">
        <f t="shared" si="158"/>
        <v>0</v>
      </c>
      <c r="Q124" s="18">
        <f t="shared" si="158"/>
        <v>0</v>
      </c>
      <c r="R124" s="18">
        <f t="shared" si="158"/>
        <v>0</v>
      </c>
      <c r="S124" s="18">
        <f t="shared" si="158"/>
        <v>0</v>
      </c>
      <c r="T124" s="18">
        <f t="shared" si="158"/>
        <v>0</v>
      </c>
      <c r="U124" s="18">
        <f t="shared" si="158"/>
        <v>0</v>
      </c>
      <c r="V124" s="18">
        <f t="shared" si="158"/>
        <v>0</v>
      </c>
      <c r="W124" s="18">
        <f t="shared" si="158"/>
        <v>0</v>
      </c>
      <c r="X124" s="18">
        <f t="shared" si="158"/>
        <v>0</v>
      </c>
      <c r="Y124" s="18">
        <f t="shared" si="158"/>
        <v>0</v>
      </c>
      <c r="Z124" s="18">
        <f t="shared" si="158"/>
        <v>0</v>
      </c>
      <c r="AA124" s="18">
        <f t="shared" si="158"/>
        <v>0</v>
      </c>
      <c r="AB124" s="18">
        <f t="shared" si="158"/>
        <v>0</v>
      </c>
      <c r="AC124" s="18">
        <f t="shared" si="158"/>
        <v>0</v>
      </c>
      <c r="AE124" s="18">
        <f t="shared" si="88"/>
        <v>0</v>
      </c>
      <c r="AF124" s="18">
        <f t="shared" si="89"/>
        <v>0</v>
      </c>
      <c r="AG124" s="18">
        <f t="shared" si="90"/>
        <v>0</v>
      </c>
      <c r="AH124" s="18">
        <f t="shared" si="91"/>
        <v>0</v>
      </c>
      <c r="AI124" s="18">
        <f t="shared" si="92"/>
        <v>0</v>
      </c>
      <c r="AJ124" s="18">
        <f t="shared" si="93"/>
        <v>0</v>
      </c>
      <c r="AK124" s="18">
        <f t="shared" si="94"/>
        <v>0</v>
      </c>
      <c r="AL124" s="18">
        <f t="shared" si="95"/>
        <v>0</v>
      </c>
      <c r="AM124" s="18">
        <f t="shared" si="96"/>
        <v>0</v>
      </c>
      <c r="AN124" s="18">
        <f t="shared" si="97"/>
        <v>0</v>
      </c>
      <c r="AO124" s="18">
        <f t="shared" si="98"/>
        <v>0</v>
      </c>
      <c r="AP124" s="18">
        <f t="shared" si="99"/>
        <v>0</v>
      </c>
      <c r="AQ124" s="18">
        <f t="shared" si="100"/>
        <v>0</v>
      </c>
      <c r="AR124" s="18">
        <f t="shared" si="101"/>
        <v>0</v>
      </c>
      <c r="AS124" s="18">
        <f t="shared" si="102"/>
        <v>0</v>
      </c>
      <c r="AT124" s="18">
        <f t="shared" si="103"/>
        <v>0</v>
      </c>
      <c r="AU124" s="18">
        <f t="shared" si="104"/>
        <v>0</v>
      </c>
      <c r="AV124" s="18">
        <f t="shared" si="105"/>
        <v>0</v>
      </c>
      <c r="AW124" s="18">
        <f t="shared" si="106"/>
        <v>0</v>
      </c>
      <c r="AX124" s="18">
        <f t="shared" si="107"/>
        <v>0</v>
      </c>
    </row>
    <row r="125" spans="1:50" x14ac:dyDescent="0.25">
      <c r="A125">
        <f>feecalcs!A119</f>
        <v>0</v>
      </c>
      <c r="B125">
        <f>feecalcs!B119</f>
        <v>0</v>
      </c>
      <c r="C125">
        <f>feecalcs!D119</f>
        <v>0</v>
      </c>
      <c r="D125">
        <f>feecalcs!F119</f>
        <v>0</v>
      </c>
      <c r="E125">
        <f>feecalcs!G119</f>
        <v>0</v>
      </c>
      <c r="F125">
        <f>client_info!F122</f>
        <v>0</v>
      </c>
      <c r="G125">
        <f>client_info!G122</f>
        <v>0</v>
      </c>
      <c r="H125">
        <f>VLOOKUP(F125,lifeexpectancy!A:C,IF(feesovertime!G125="M",2,3),FALSE)</f>
        <v>80.209999999999994</v>
      </c>
      <c r="J125" s="18">
        <f t="shared" si="86"/>
        <v>0</v>
      </c>
      <c r="K125" s="18">
        <f t="shared" ref="K125:AC125" si="159">IF(J125=0,0,IF($F125-1+K$7&gt;=65,J125*(1+$B$2-$B$3),J125*(1+$B$2)+$B$4))</f>
        <v>0</v>
      </c>
      <c r="L125" s="18">
        <f t="shared" si="159"/>
        <v>0</v>
      </c>
      <c r="M125" s="18">
        <f t="shared" si="159"/>
        <v>0</v>
      </c>
      <c r="N125" s="18">
        <f t="shared" si="159"/>
        <v>0</v>
      </c>
      <c r="O125" s="18">
        <f t="shared" si="159"/>
        <v>0</v>
      </c>
      <c r="P125" s="18">
        <f t="shared" si="159"/>
        <v>0</v>
      </c>
      <c r="Q125" s="18">
        <f t="shared" si="159"/>
        <v>0</v>
      </c>
      <c r="R125" s="18">
        <f t="shared" si="159"/>
        <v>0</v>
      </c>
      <c r="S125" s="18">
        <f t="shared" si="159"/>
        <v>0</v>
      </c>
      <c r="T125" s="18">
        <f t="shared" si="159"/>
        <v>0</v>
      </c>
      <c r="U125" s="18">
        <f t="shared" si="159"/>
        <v>0</v>
      </c>
      <c r="V125" s="18">
        <f t="shared" si="159"/>
        <v>0</v>
      </c>
      <c r="W125" s="18">
        <f t="shared" si="159"/>
        <v>0</v>
      </c>
      <c r="X125" s="18">
        <f t="shared" si="159"/>
        <v>0</v>
      </c>
      <c r="Y125" s="18">
        <f t="shared" si="159"/>
        <v>0</v>
      </c>
      <c r="Z125" s="18">
        <f t="shared" si="159"/>
        <v>0</v>
      </c>
      <c r="AA125" s="18">
        <f t="shared" si="159"/>
        <v>0</v>
      </c>
      <c r="AB125" s="18">
        <f t="shared" si="159"/>
        <v>0</v>
      </c>
      <c r="AC125" s="18">
        <f t="shared" si="159"/>
        <v>0</v>
      </c>
      <c r="AE125" s="18">
        <f t="shared" si="88"/>
        <v>0</v>
      </c>
      <c r="AF125" s="18">
        <f t="shared" si="89"/>
        <v>0</v>
      </c>
      <c r="AG125" s="18">
        <f t="shared" si="90"/>
        <v>0</v>
      </c>
      <c r="AH125" s="18">
        <f t="shared" si="91"/>
        <v>0</v>
      </c>
      <c r="AI125" s="18">
        <f t="shared" si="92"/>
        <v>0</v>
      </c>
      <c r="AJ125" s="18">
        <f t="shared" si="93"/>
        <v>0</v>
      </c>
      <c r="AK125" s="18">
        <f t="shared" si="94"/>
        <v>0</v>
      </c>
      <c r="AL125" s="18">
        <f t="shared" si="95"/>
        <v>0</v>
      </c>
      <c r="AM125" s="18">
        <f t="shared" si="96"/>
        <v>0</v>
      </c>
      <c r="AN125" s="18">
        <f t="shared" si="97"/>
        <v>0</v>
      </c>
      <c r="AO125" s="18">
        <f t="shared" si="98"/>
        <v>0</v>
      </c>
      <c r="AP125" s="18">
        <f t="shared" si="99"/>
        <v>0</v>
      </c>
      <c r="AQ125" s="18">
        <f t="shared" si="100"/>
        <v>0</v>
      </c>
      <c r="AR125" s="18">
        <f t="shared" si="101"/>
        <v>0</v>
      </c>
      <c r="AS125" s="18">
        <f t="shared" si="102"/>
        <v>0</v>
      </c>
      <c r="AT125" s="18">
        <f t="shared" si="103"/>
        <v>0</v>
      </c>
      <c r="AU125" s="18">
        <f t="shared" si="104"/>
        <v>0</v>
      </c>
      <c r="AV125" s="18">
        <f t="shared" si="105"/>
        <v>0</v>
      </c>
      <c r="AW125" s="18">
        <f t="shared" si="106"/>
        <v>0</v>
      </c>
      <c r="AX125" s="18">
        <f t="shared" si="107"/>
        <v>0</v>
      </c>
    </row>
    <row r="126" spans="1:50" x14ac:dyDescent="0.25">
      <c r="A126">
        <f>feecalcs!A120</f>
        <v>0</v>
      </c>
      <c r="B126">
        <f>feecalcs!B120</f>
        <v>0</v>
      </c>
      <c r="C126">
        <f>feecalcs!D120</f>
        <v>0</v>
      </c>
      <c r="D126">
        <f>feecalcs!F120</f>
        <v>0</v>
      </c>
      <c r="E126">
        <f>feecalcs!G120</f>
        <v>0</v>
      </c>
      <c r="F126">
        <f>client_info!F123</f>
        <v>0</v>
      </c>
      <c r="G126">
        <f>client_info!G123</f>
        <v>0</v>
      </c>
      <c r="H126">
        <f>VLOOKUP(F126,lifeexpectancy!A:C,IF(feesovertime!G126="M",2,3),FALSE)</f>
        <v>80.209999999999994</v>
      </c>
      <c r="J126" s="18">
        <f t="shared" si="86"/>
        <v>0</v>
      </c>
      <c r="K126" s="18">
        <f t="shared" ref="K126:AC126" si="160">IF(J126=0,0,IF($F126-1+K$7&gt;=65,J126*(1+$B$2-$B$3),J126*(1+$B$2)+$B$4))</f>
        <v>0</v>
      </c>
      <c r="L126" s="18">
        <f t="shared" si="160"/>
        <v>0</v>
      </c>
      <c r="M126" s="18">
        <f t="shared" si="160"/>
        <v>0</v>
      </c>
      <c r="N126" s="18">
        <f t="shared" si="160"/>
        <v>0</v>
      </c>
      <c r="O126" s="18">
        <f t="shared" si="160"/>
        <v>0</v>
      </c>
      <c r="P126" s="18">
        <f t="shared" si="160"/>
        <v>0</v>
      </c>
      <c r="Q126" s="18">
        <f t="shared" si="160"/>
        <v>0</v>
      </c>
      <c r="R126" s="18">
        <f t="shared" si="160"/>
        <v>0</v>
      </c>
      <c r="S126" s="18">
        <f t="shared" si="160"/>
        <v>0</v>
      </c>
      <c r="T126" s="18">
        <f t="shared" si="160"/>
        <v>0</v>
      </c>
      <c r="U126" s="18">
        <f t="shared" si="160"/>
        <v>0</v>
      </c>
      <c r="V126" s="18">
        <f t="shared" si="160"/>
        <v>0</v>
      </c>
      <c r="W126" s="18">
        <f t="shared" si="160"/>
        <v>0</v>
      </c>
      <c r="X126" s="18">
        <f t="shared" si="160"/>
        <v>0</v>
      </c>
      <c r="Y126" s="18">
        <f t="shared" si="160"/>
        <v>0</v>
      </c>
      <c r="Z126" s="18">
        <f t="shared" si="160"/>
        <v>0</v>
      </c>
      <c r="AA126" s="18">
        <f t="shared" si="160"/>
        <v>0</v>
      </c>
      <c r="AB126" s="18">
        <f t="shared" si="160"/>
        <v>0</v>
      </c>
      <c r="AC126" s="18">
        <f t="shared" si="160"/>
        <v>0</v>
      </c>
      <c r="AE126" s="18">
        <f t="shared" si="88"/>
        <v>0</v>
      </c>
      <c r="AF126" s="18">
        <f t="shared" si="89"/>
        <v>0</v>
      </c>
      <c r="AG126" s="18">
        <f t="shared" si="90"/>
        <v>0</v>
      </c>
      <c r="AH126" s="18">
        <f t="shared" si="91"/>
        <v>0</v>
      </c>
      <c r="AI126" s="18">
        <f t="shared" si="92"/>
        <v>0</v>
      </c>
      <c r="AJ126" s="18">
        <f t="shared" si="93"/>
        <v>0</v>
      </c>
      <c r="AK126" s="18">
        <f t="shared" si="94"/>
        <v>0</v>
      </c>
      <c r="AL126" s="18">
        <f t="shared" si="95"/>
        <v>0</v>
      </c>
      <c r="AM126" s="18">
        <f t="shared" si="96"/>
        <v>0</v>
      </c>
      <c r="AN126" s="18">
        <f t="shared" si="97"/>
        <v>0</v>
      </c>
      <c r="AO126" s="18">
        <f t="shared" si="98"/>
        <v>0</v>
      </c>
      <c r="AP126" s="18">
        <f t="shared" si="99"/>
        <v>0</v>
      </c>
      <c r="AQ126" s="18">
        <f t="shared" si="100"/>
        <v>0</v>
      </c>
      <c r="AR126" s="18">
        <f t="shared" si="101"/>
        <v>0</v>
      </c>
      <c r="AS126" s="18">
        <f t="shared" si="102"/>
        <v>0</v>
      </c>
      <c r="AT126" s="18">
        <f t="shared" si="103"/>
        <v>0</v>
      </c>
      <c r="AU126" s="18">
        <f t="shared" si="104"/>
        <v>0</v>
      </c>
      <c r="AV126" s="18">
        <f t="shared" si="105"/>
        <v>0</v>
      </c>
      <c r="AW126" s="18">
        <f t="shared" si="106"/>
        <v>0</v>
      </c>
      <c r="AX126" s="18">
        <f t="shared" si="107"/>
        <v>0</v>
      </c>
    </row>
    <row r="127" spans="1:50" x14ac:dyDescent="0.25">
      <c r="A127">
        <f>feecalcs!A121</f>
        <v>0</v>
      </c>
      <c r="B127">
        <f>feecalcs!B121</f>
        <v>0</v>
      </c>
      <c r="C127">
        <f>feecalcs!D121</f>
        <v>0</v>
      </c>
      <c r="D127">
        <f>feecalcs!F121</f>
        <v>0</v>
      </c>
      <c r="E127">
        <f>feecalcs!G121</f>
        <v>0</v>
      </c>
      <c r="F127">
        <f>client_info!F124</f>
        <v>0</v>
      </c>
      <c r="G127">
        <f>client_info!G124</f>
        <v>0</v>
      </c>
      <c r="H127">
        <f>VLOOKUP(F127,lifeexpectancy!A:C,IF(feesovertime!G127="M",2,3),FALSE)</f>
        <v>80.209999999999994</v>
      </c>
      <c r="J127" s="18">
        <f t="shared" si="86"/>
        <v>0</v>
      </c>
      <c r="K127" s="18">
        <f t="shared" ref="K127:AC127" si="161">IF(J127=0,0,IF($F127-1+K$7&gt;=65,J127*(1+$B$2-$B$3),J127*(1+$B$2)+$B$4))</f>
        <v>0</v>
      </c>
      <c r="L127" s="18">
        <f t="shared" si="161"/>
        <v>0</v>
      </c>
      <c r="M127" s="18">
        <f t="shared" si="161"/>
        <v>0</v>
      </c>
      <c r="N127" s="18">
        <f t="shared" si="161"/>
        <v>0</v>
      </c>
      <c r="O127" s="18">
        <f t="shared" si="161"/>
        <v>0</v>
      </c>
      <c r="P127" s="18">
        <f t="shared" si="161"/>
        <v>0</v>
      </c>
      <c r="Q127" s="18">
        <f t="shared" si="161"/>
        <v>0</v>
      </c>
      <c r="R127" s="18">
        <f t="shared" si="161"/>
        <v>0</v>
      </c>
      <c r="S127" s="18">
        <f t="shared" si="161"/>
        <v>0</v>
      </c>
      <c r="T127" s="18">
        <f t="shared" si="161"/>
        <v>0</v>
      </c>
      <c r="U127" s="18">
        <f t="shared" si="161"/>
        <v>0</v>
      </c>
      <c r="V127" s="18">
        <f t="shared" si="161"/>
        <v>0</v>
      </c>
      <c r="W127" s="18">
        <f t="shared" si="161"/>
        <v>0</v>
      </c>
      <c r="X127" s="18">
        <f t="shared" si="161"/>
        <v>0</v>
      </c>
      <c r="Y127" s="18">
        <f t="shared" si="161"/>
        <v>0</v>
      </c>
      <c r="Z127" s="18">
        <f t="shared" si="161"/>
        <v>0</v>
      </c>
      <c r="AA127" s="18">
        <f t="shared" si="161"/>
        <v>0</v>
      </c>
      <c r="AB127" s="18">
        <f t="shared" si="161"/>
        <v>0</v>
      </c>
      <c r="AC127" s="18">
        <f t="shared" si="161"/>
        <v>0</v>
      </c>
      <c r="AE127" s="18">
        <f t="shared" si="88"/>
        <v>0</v>
      </c>
      <c r="AF127" s="18">
        <f t="shared" si="89"/>
        <v>0</v>
      </c>
      <c r="AG127" s="18">
        <f t="shared" si="90"/>
        <v>0</v>
      </c>
      <c r="AH127" s="18">
        <f t="shared" si="91"/>
        <v>0</v>
      </c>
      <c r="AI127" s="18">
        <f t="shared" si="92"/>
        <v>0</v>
      </c>
      <c r="AJ127" s="18">
        <f t="shared" si="93"/>
        <v>0</v>
      </c>
      <c r="AK127" s="18">
        <f t="shared" si="94"/>
        <v>0</v>
      </c>
      <c r="AL127" s="18">
        <f t="shared" si="95"/>
        <v>0</v>
      </c>
      <c r="AM127" s="18">
        <f t="shared" si="96"/>
        <v>0</v>
      </c>
      <c r="AN127" s="18">
        <f t="shared" si="97"/>
        <v>0</v>
      </c>
      <c r="AO127" s="18">
        <f t="shared" si="98"/>
        <v>0</v>
      </c>
      <c r="AP127" s="18">
        <f t="shared" si="99"/>
        <v>0</v>
      </c>
      <c r="AQ127" s="18">
        <f t="shared" si="100"/>
        <v>0</v>
      </c>
      <c r="AR127" s="18">
        <f t="shared" si="101"/>
        <v>0</v>
      </c>
      <c r="AS127" s="18">
        <f t="shared" si="102"/>
        <v>0</v>
      </c>
      <c r="AT127" s="18">
        <f t="shared" si="103"/>
        <v>0</v>
      </c>
      <c r="AU127" s="18">
        <f t="shared" si="104"/>
        <v>0</v>
      </c>
      <c r="AV127" s="18">
        <f t="shared" si="105"/>
        <v>0</v>
      </c>
      <c r="AW127" s="18">
        <f t="shared" si="106"/>
        <v>0</v>
      </c>
      <c r="AX127" s="18">
        <f t="shared" si="107"/>
        <v>0</v>
      </c>
    </row>
    <row r="128" spans="1:50" x14ac:dyDescent="0.25">
      <c r="A128">
        <f>feecalcs!A122</f>
        <v>0</v>
      </c>
      <c r="B128">
        <f>feecalcs!B122</f>
        <v>0</v>
      </c>
      <c r="C128">
        <f>feecalcs!D122</f>
        <v>0</v>
      </c>
      <c r="D128">
        <f>feecalcs!F122</f>
        <v>0</v>
      </c>
      <c r="E128">
        <f>feecalcs!G122</f>
        <v>0</v>
      </c>
      <c r="F128">
        <f>client_info!F125</f>
        <v>0</v>
      </c>
      <c r="G128">
        <f>client_info!G125</f>
        <v>0</v>
      </c>
      <c r="H128">
        <f>VLOOKUP(F128,lifeexpectancy!A:C,IF(feesovertime!G128="M",2,3),FALSE)</f>
        <v>80.209999999999994</v>
      </c>
      <c r="J128" s="18">
        <f t="shared" si="86"/>
        <v>0</v>
      </c>
      <c r="K128" s="18">
        <f t="shared" ref="K128:AC128" si="162">IF(J128=0,0,IF($F128-1+K$7&gt;=65,J128*(1+$B$2-$B$3),J128*(1+$B$2)+$B$4))</f>
        <v>0</v>
      </c>
      <c r="L128" s="18">
        <f t="shared" si="162"/>
        <v>0</v>
      </c>
      <c r="M128" s="18">
        <f t="shared" si="162"/>
        <v>0</v>
      </c>
      <c r="N128" s="18">
        <f t="shared" si="162"/>
        <v>0</v>
      </c>
      <c r="O128" s="18">
        <f t="shared" si="162"/>
        <v>0</v>
      </c>
      <c r="P128" s="18">
        <f t="shared" si="162"/>
        <v>0</v>
      </c>
      <c r="Q128" s="18">
        <f t="shared" si="162"/>
        <v>0</v>
      </c>
      <c r="R128" s="18">
        <f t="shared" si="162"/>
        <v>0</v>
      </c>
      <c r="S128" s="18">
        <f t="shared" si="162"/>
        <v>0</v>
      </c>
      <c r="T128" s="18">
        <f t="shared" si="162"/>
        <v>0</v>
      </c>
      <c r="U128" s="18">
        <f t="shared" si="162"/>
        <v>0</v>
      </c>
      <c r="V128" s="18">
        <f t="shared" si="162"/>
        <v>0</v>
      </c>
      <c r="W128" s="18">
        <f t="shared" si="162"/>
        <v>0</v>
      </c>
      <c r="X128" s="18">
        <f t="shared" si="162"/>
        <v>0</v>
      </c>
      <c r="Y128" s="18">
        <f t="shared" si="162"/>
        <v>0</v>
      </c>
      <c r="Z128" s="18">
        <f t="shared" si="162"/>
        <v>0</v>
      </c>
      <c r="AA128" s="18">
        <f t="shared" si="162"/>
        <v>0</v>
      </c>
      <c r="AB128" s="18">
        <f t="shared" si="162"/>
        <v>0</v>
      </c>
      <c r="AC128" s="18">
        <f t="shared" si="162"/>
        <v>0</v>
      </c>
      <c r="AE128" s="18">
        <f t="shared" si="88"/>
        <v>0</v>
      </c>
      <c r="AF128" s="18">
        <f t="shared" si="89"/>
        <v>0</v>
      </c>
      <c r="AG128" s="18">
        <f t="shared" si="90"/>
        <v>0</v>
      </c>
      <c r="AH128" s="18">
        <f t="shared" si="91"/>
        <v>0</v>
      </c>
      <c r="AI128" s="18">
        <f t="shared" si="92"/>
        <v>0</v>
      </c>
      <c r="AJ128" s="18">
        <f t="shared" si="93"/>
        <v>0</v>
      </c>
      <c r="AK128" s="18">
        <f t="shared" si="94"/>
        <v>0</v>
      </c>
      <c r="AL128" s="18">
        <f t="shared" si="95"/>
        <v>0</v>
      </c>
      <c r="AM128" s="18">
        <f t="shared" si="96"/>
        <v>0</v>
      </c>
      <c r="AN128" s="18">
        <f t="shared" si="97"/>
        <v>0</v>
      </c>
      <c r="AO128" s="18">
        <f t="shared" si="98"/>
        <v>0</v>
      </c>
      <c r="AP128" s="18">
        <f t="shared" si="99"/>
        <v>0</v>
      </c>
      <c r="AQ128" s="18">
        <f t="shared" si="100"/>
        <v>0</v>
      </c>
      <c r="AR128" s="18">
        <f t="shared" si="101"/>
        <v>0</v>
      </c>
      <c r="AS128" s="18">
        <f t="shared" si="102"/>
        <v>0</v>
      </c>
      <c r="AT128" s="18">
        <f t="shared" si="103"/>
        <v>0</v>
      </c>
      <c r="AU128" s="18">
        <f t="shared" si="104"/>
        <v>0</v>
      </c>
      <c r="AV128" s="18">
        <f t="shared" si="105"/>
        <v>0</v>
      </c>
      <c r="AW128" s="18">
        <f t="shared" si="106"/>
        <v>0</v>
      </c>
      <c r="AX128" s="18">
        <f t="shared" si="107"/>
        <v>0</v>
      </c>
    </row>
    <row r="129" spans="1:50" x14ac:dyDescent="0.25">
      <c r="A129">
        <f>feecalcs!A123</f>
        <v>0</v>
      </c>
      <c r="B129">
        <f>feecalcs!B123</f>
        <v>0</v>
      </c>
      <c r="C129">
        <f>feecalcs!D123</f>
        <v>0</v>
      </c>
      <c r="D129">
        <f>feecalcs!F123</f>
        <v>0</v>
      </c>
      <c r="E129">
        <f>feecalcs!G123</f>
        <v>0</v>
      </c>
      <c r="F129">
        <f>client_info!F126</f>
        <v>0</v>
      </c>
      <c r="G129">
        <f>client_info!G126</f>
        <v>0</v>
      </c>
      <c r="H129">
        <f>VLOOKUP(F129,lifeexpectancy!A:C,IF(feesovertime!G129="M",2,3),FALSE)</f>
        <v>80.209999999999994</v>
      </c>
      <c r="J129" s="18">
        <f t="shared" si="86"/>
        <v>0</v>
      </c>
      <c r="K129" s="18">
        <f t="shared" ref="K129:AC129" si="163">IF(J129=0,0,IF($F129-1+K$7&gt;=65,J129*(1+$B$2-$B$3),J129*(1+$B$2)+$B$4))</f>
        <v>0</v>
      </c>
      <c r="L129" s="18">
        <f t="shared" si="163"/>
        <v>0</v>
      </c>
      <c r="M129" s="18">
        <f t="shared" si="163"/>
        <v>0</v>
      </c>
      <c r="N129" s="18">
        <f t="shared" si="163"/>
        <v>0</v>
      </c>
      <c r="O129" s="18">
        <f t="shared" si="163"/>
        <v>0</v>
      </c>
      <c r="P129" s="18">
        <f t="shared" si="163"/>
        <v>0</v>
      </c>
      <c r="Q129" s="18">
        <f t="shared" si="163"/>
        <v>0</v>
      </c>
      <c r="R129" s="18">
        <f t="shared" si="163"/>
        <v>0</v>
      </c>
      <c r="S129" s="18">
        <f t="shared" si="163"/>
        <v>0</v>
      </c>
      <c r="T129" s="18">
        <f t="shared" si="163"/>
        <v>0</v>
      </c>
      <c r="U129" s="18">
        <f t="shared" si="163"/>
        <v>0</v>
      </c>
      <c r="V129" s="18">
        <f t="shared" si="163"/>
        <v>0</v>
      </c>
      <c r="W129" s="18">
        <f t="shared" si="163"/>
        <v>0</v>
      </c>
      <c r="X129" s="18">
        <f t="shared" si="163"/>
        <v>0</v>
      </c>
      <c r="Y129" s="18">
        <f t="shared" si="163"/>
        <v>0</v>
      </c>
      <c r="Z129" s="18">
        <f t="shared" si="163"/>
        <v>0</v>
      </c>
      <c r="AA129" s="18">
        <f t="shared" si="163"/>
        <v>0</v>
      </c>
      <c r="AB129" s="18">
        <f t="shared" si="163"/>
        <v>0</v>
      </c>
      <c r="AC129" s="18">
        <f t="shared" si="163"/>
        <v>0</v>
      </c>
      <c r="AE129" s="18">
        <f t="shared" si="88"/>
        <v>0</v>
      </c>
      <c r="AF129" s="18">
        <f t="shared" si="89"/>
        <v>0</v>
      </c>
      <c r="AG129" s="18">
        <f t="shared" si="90"/>
        <v>0</v>
      </c>
      <c r="AH129" s="18">
        <f t="shared" si="91"/>
        <v>0</v>
      </c>
      <c r="AI129" s="18">
        <f t="shared" si="92"/>
        <v>0</v>
      </c>
      <c r="AJ129" s="18">
        <f t="shared" si="93"/>
        <v>0</v>
      </c>
      <c r="AK129" s="18">
        <f t="shared" si="94"/>
        <v>0</v>
      </c>
      <c r="AL129" s="18">
        <f t="shared" si="95"/>
        <v>0</v>
      </c>
      <c r="AM129" s="18">
        <f t="shared" si="96"/>
        <v>0</v>
      </c>
      <c r="AN129" s="18">
        <f t="shared" si="97"/>
        <v>0</v>
      </c>
      <c r="AO129" s="18">
        <f t="shared" si="98"/>
        <v>0</v>
      </c>
      <c r="AP129" s="18">
        <f t="shared" si="99"/>
        <v>0</v>
      </c>
      <c r="AQ129" s="18">
        <f t="shared" si="100"/>
        <v>0</v>
      </c>
      <c r="AR129" s="18">
        <f t="shared" si="101"/>
        <v>0</v>
      </c>
      <c r="AS129" s="18">
        <f t="shared" si="102"/>
        <v>0</v>
      </c>
      <c r="AT129" s="18">
        <f t="shared" si="103"/>
        <v>0</v>
      </c>
      <c r="AU129" s="18">
        <f t="shared" si="104"/>
        <v>0</v>
      </c>
      <c r="AV129" s="18">
        <f t="shared" si="105"/>
        <v>0</v>
      </c>
      <c r="AW129" s="18">
        <f t="shared" si="106"/>
        <v>0</v>
      </c>
      <c r="AX129" s="18">
        <f t="shared" si="107"/>
        <v>0</v>
      </c>
    </row>
    <row r="130" spans="1:50" x14ac:dyDescent="0.25">
      <c r="A130">
        <f>feecalcs!A124</f>
        <v>0</v>
      </c>
      <c r="B130">
        <f>feecalcs!B124</f>
        <v>0</v>
      </c>
      <c r="C130">
        <f>feecalcs!D124</f>
        <v>0</v>
      </c>
      <c r="D130">
        <f>feecalcs!F124</f>
        <v>0</v>
      </c>
      <c r="E130">
        <f>feecalcs!G124</f>
        <v>0</v>
      </c>
      <c r="F130">
        <f>client_info!F127</f>
        <v>0</v>
      </c>
      <c r="G130">
        <f>client_info!G127</f>
        <v>0</v>
      </c>
      <c r="H130">
        <f>VLOOKUP(F130,lifeexpectancy!A:C,IF(feesovertime!G130="M",2,3),FALSE)</f>
        <v>80.209999999999994</v>
      </c>
      <c r="J130" s="18">
        <f t="shared" si="86"/>
        <v>0</v>
      </c>
      <c r="K130" s="18">
        <f t="shared" ref="K130:AC130" si="164">IF(J130=0,0,IF($F130-1+K$7&gt;=65,J130*(1+$B$2-$B$3),J130*(1+$B$2)+$B$4))</f>
        <v>0</v>
      </c>
      <c r="L130" s="18">
        <f t="shared" si="164"/>
        <v>0</v>
      </c>
      <c r="M130" s="18">
        <f t="shared" si="164"/>
        <v>0</v>
      </c>
      <c r="N130" s="18">
        <f t="shared" si="164"/>
        <v>0</v>
      </c>
      <c r="O130" s="18">
        <f t="shared" si="164"/>
        <v>0</v>
      </c>
      <c r="P130" s="18">
        <f t="shared" si="164"/>
        <v>0</v>
      </c>
      <c r="Q130" s="18">
        <f t="shared" si="164"/>
        <v>0</v>
      </c>
      <c r="R130" s="18">
        <f t="shared" si="164"/>
        <v>0</v>
      </c>
      <c r="S130" s="18">
        <f t="shared" si="164"/>
        <v>0</v>
      </c>
      <c r="T130" s="18">
        <f t="shared" si="164"/>
        <v>0</v>
      </c>
      <c r="U130" s="18">
        <f t="shared" si="164"/>
        <v>0</v>
      </c>
      <c r="V130" s="18">
        <f t="shared" si="164"/>
        <v>0</v>
      </c>
      <c r="W130" s="18">
        <f t="shared" si="164"/>
        <v>0</v>
      </c>
      <c r="X130" s="18">
        <f t="shared" si="164"/>
        <v>0</v>
      </c>
      <c r="Y130" s="18">
        <f t="shared" si="164"/>
        <v>0</v>
      </c>
      <c r="Z130" s="18">
        <f t="shared" si="164"/>
        <v>0</v>
      </c>
      <c r="AA130" s="18">
        <f t="shared" si="164"/>
        <v>0</v>
      </c>
      <c r="AB130" s="18">
        <f t="shared" si="164"/>
        <v>0</v>
      </c>
      <c r="AC130" s="18">
        <f t="shared" si="164"/>
        <v>0</v>
      </c>
      <c r="AE130" s="18">
        <f t="shared" si="88"/>
        <v>0</v>
      </c>
      <c r="AF130" s="18">
        <f t="shared" si="89"/>
        <v>0</v>
      </c>
      <c r="AG130" s="18">
        <f t="shared" si="90"/>
        <v>0</v>
      </c>
      <c r="AH130" s="18">
        <f t="shared" si="91"/>
        <v>0</v>
      </c>
      <c r="AI130" s="18">
        <f t="shared" si="92"/>
        <v>0</v>
      </c>
      <c r="AJ130" s="18">
        <f t="shared" si="93"/>
        <v>0</v>
      </c>
      <c r="AK130" s="18">
        <f t="shared" si="94"/>
        <v>0</v>
      </c>
      <c r="AL130" s="18">
        <f t="shared" si="95"/>
        <v>0</v>
      </c>
      <c r="AM130" s="18">
        <f t="shared" si="96"/>
        <v>0</v>
      </c>
      <c r="AN130" s="18">
        <f t="shared" si="97"/>
        <v>0</v>
      </c>
      <c r="AO130" s="18">
        <f t="shared" si="98"/>
        <v>0</v>
      </c>
      <c r="AP130" s="18">
        <f t="shared" si="99"/>
        <v>0</v>
      </c>
      <c r="AQ130" s="18">
        <f t="shared" si="100"/>
        <v>0</v>
      </c>
      <c r="AR130" s="18">
        <f t="shared" si="101"/>
        <v>0</v>
      </c>
      <c r="AS130" s="18">
        <f t="shared" si="102"/>
        <v>0</v>
      </c>
      <c r="AT130" s="18">
        <f t="shared" si="103"/>
        <v>0</v>
      </c>
      <c r="AU130" s="18">
        <f t="shared" si="104"/>
        <v>0</v>
      </c>
      <c r="AV130" s="18">
        <f t="shared" si="105"/>
        <v>0</v>
      </c>
      <c r="AW130" s="18">
        <f t="shared" si="106"/>
        <v>0</v>
      </c>
      <c r="AX130" s="18">
        <f t="shared" si="107"/>
        <v>0</v>
      </c>
    </row>
    <row r="131" spans="1:50" x14ac:dyDescent="0.25">
      <c r="A131">
        <f>feecalcs!A125</f>
        <v>0</v>
      </c>
      <c r="B131">
        <f>feecalcs!B125</f>
        <v>0</v>
      </c>
      <c r="C131">
        <f>feecalcs!D125</f>
        <v>0</v>
      </c>
      <c r="D131">
        <f>feecalcs!F125</f>
        <v>0</v>
      </c>
      <c r="E131">
        <f>feecalcs!G125</f>
        <v>0</v>
      </c>
      <c r="F131">
        <f>client_info!F128</f>
        <v>0</v>
      </c>
      <c r="G131">
        <f>client_info!G128</f>
        <v>0</v>
      </c>
      <c r="H131">
        <f>VLOOKUP(F131,lifeexpectancy!A:C,IF(feesovertime!G131="M",2,3),FALSE)</f>
        <v>80.209999999999994</v>
      </c>
      <c r="J131" s="18">
        <f t="shared" si="86"/>
        <v>0</v>
      </c>
      <c r="K131" s="18">
        <f t="shared" ref="K131:AC131" si="165">IF(J131=0,0,IF($F131-1+K$7&gt;=65,J131*(1+$B$2-$B$3),J131*(1+$B$2)+$B$4))</f>
        <v>0</v>
      </c>
      <c r="L131" s="18">
        <f t="shared" si="165"/>
        <v>0</v>
      </c>
      <c r="M131" s="18">
        <f t="shared" si="165"/>
        <v>0</v>
      </c>
      <c r="N131" s="18">
        <f t="shared" si="165"/>
        <v>0</v>
      </c>
      <c r="O131" s="18">
        <f t="shared" si="165"/>
        <v>0</v>
      </c>
      <c r="P131" s="18">
        <f t="shared" si="165"/>
        <v>0</v>
      </c>
      <c r="Q131" s="18">
        <f t="shared" si="165"/>
        <v>0</v>
      </c>
      <c r="R131" s="18">
        <f t="shared" si="165"/>
        <v>0</v>
      </c>
      <c r="S131" s="18">
        <f t="shared" si="165"/>
        <v>0</v>
      </c>
      <c r="T131" s="18">
        <f t="shared" si="165"/>
        <v>0</v>
      </c>
      <c r="U131" s="18">
        <f t="shared" si="165"/>
        <v>0</v>
      </c>
      <c r="V131" s="18">
        <f t="shared" si="165"/>
        <v>0</v>
      </c>
      <c r="W131" s="18">
        <f t="shared" si="165"/>
        <v>0</v>
      </c>
      <c r="X131" s="18">
        <f t="shared" si="165"/>
        <v>0</v>
      </c>
      <c r="Y131" s="18">
        <f t="shared" si="165"/>
        <v>0</v>
      </c>
      <c r="Z131" s="18">
        <f t="shared" si="165"/>
        <v>0</v>
      </c>
      <c r="AA131" s="18">
        <f t="shared" si="165"/>
        <v>0</v>
      </c>
      <c r="AB131" s="18">
        <f t="shared" si="165"/>
        <v>0</v>
      </c>
      <c r="AC131" s="18">
        <f t="shared" si="165"/>
        <v>0</v>
      </c>
      <c r="AE131" s="18">
        <f t="shared" si="88"/>
        <v>0</v>
      </c>
      <c r="AF131" s="18">
        <f t="shared" si="89"/>
        <v>0</v>
      </c>
      <c r="AG131" s="18">
        <f t="shared" si="90"/>
        <v>0</v>
      </c>
      <c r="AH131" s="18">
        <f t="shared" si="91"/>
        <v>0</v>
      </c>
      <c r="AI131" s="18">
        <f t="shared" si="92"/>
        <v>0</v>
      </c>
      <c r="AJ131" s="18">
        <f t="shared" si="93"/>
        <v>0</v>
      </c>
      <c r="AK131" s="18">
        <f t="shared" si="94"/>
        <v>0</v>
      </c>
      <c r="AL131" s="18">
        <f t="shared" si="95"/>
        <v>0</v>
      </c>
      <c r="AM131" s="18">
        <f t="shared" si="96"/>
        <v>0</v>
      </c>
      <c r="AN131" s="18">
        <f t="shared" si="97"/>
        <v>0</v>
      </c>
      <c r="AO131" s="18">
        <f t="shared" si="98"/>
        <v>0</v>
      </c>
      <c r="AP131" s="18">
        <f t="shared" si="99"/>
        <v>0</v>
      </c>
      <c r="AQ131" s="18">
        <f t="shared" si="100"/>
        <v>0</v>
      </c>
      <c r="AR131" s="18">
        <f t="shared" si="101"/>
        <v>0</v>
      </c>
      <c r="AS131" s="18">
        <f t="shared" si="102"/>
        <v>0</v>
      </c>
      <c r="AT131" s="18">
        <f t="shared" si="103"/>
        <v>0</v>
      </c>
      <c r="AU131" s="18">
        <f t="shared" si="104"/>
        <v>0</v>
      </c>
      <c r="AV131" s="18">
        <f t="shared" si="105"/>
        <v>0</v>
      </c>
      <c r="AW131" s="18">
        <f t="shared" si="106"/>
        <v>0</v>
      </c>
      <c r="AX131" s="18">
        <f t="shared" si="107"/>
        <v>0</v>
      </c>
    </row>
    <row r="132" spans="1:50" x14ac:dyDescent="0.25">
      <c r="A132">
        <f>feecalcs!A126</f>
        <v>0</v>
      </c>
      <c r="B132">
        <f>feecalcs!B126</f>
        <v>0</v>
      </c>
      <c r="C132">
        <f>feecalcs!D126</f>
        <v>0</v>
      </c>
      <c r="D132">
        <f>feecalcs!F126</f>
        <v>0</v>
      </c>
      <c r="E132">
        <f>feecalcs!G126</f>
        <v>0</v>
      </c>
      <c r="F132">
        <f>client_info!F129</f>
        <v>0</v>
      </c>
      <c r="G132">
        <f>client_info!G129</f>
        <v>0</v>
      </c>
      <c r="H132">
        <f>VLOOKUP(F132,lifeexpectancy!A:C,IF(feesovertime!G132="M",2,3),FALSE)</f>
        <v>80.209999999999994</v>
      </c>
      <c r="J132" s="18">
        <f t="shared" si="86"/>
        <v>0</v>
      </c>
      <c r="K132" s="18">
        <f t="shared" ref="K132:AC132" si="166">IF(J132=0,0,IF($F132-1+K$7&gt;=65,J132*(1+$B$2-$B$3),J132*(1+$B$2)+$B$4))</f>
        <v>0</v>
      </c>
      <c r="L132" s="18">
        <f t="shared" si="166"/>
        <v>0</v>
      </c>
      <c r="M132" s="18">
        <f t="shared" si="166"/>
        <v>0</v>
      </c>
      <c r="N132" s="18">
        <f t="shared" si="166"/>
        <v>0</v>
      </c>
      <c r="O132" s="18">
        <f t="shared" si="166"/>
        <v>0</v>
      </c>
      <c r="P132" s="18">
        <f t="shared" si="166"/>
        <v>0</v>
      </c>
      <c r="Q132" s="18">
        <f t="shared" si="166"/>
        <v>0</v>
      </c>
      <c r="R132" s="18">
        <f t="shared" si="166"/>
        <v>0</v>
      </c>
      <c r="S132" s="18">
        <f t="shared" si="166"/>
        <v>0</v>
      </c>
      <c r="T132" s="18">
        <f t="shared" si="166"/>
        <v>0</v>
      </c>
      <c r="U132" s="18">
        <f t="shared" si="166"/>
        <v>0</v>
      </c>
      <c r="V132" s="18">
        <f t="shared" si="166"/>
        <v>0</v>
      </c>
      <c r="W132" s="18">
        <f t="shared" si="166"/>
        <v>0</v>
      </c>
      <c r="X132" s="18">
        <f t="shared" si="166"/>
        <v>0</v>
      </c>
      <c r="Y132" s="18">
        <f t="shared" si="166"/>
        <v>0</v>
      </c>
      <c r="Z132" s="18">
        <f t="shared" si="166"/>
        <v>0</v>
      </c>
      <c r="AA132" s="18">
        <f t="shared" si="166"/>
        <v>0</v>
      </c>
      <c r="AB132" s="18">
        <f t="shared" si="166"/>
        <v>0</v>
      </c>
      <c r="AC132" s="18">
        <f t="shared" si="166"/>
        <v>0</v>
      </c>
      <c r="AE132" s="18">
        <f t="shared" si="88"/>
        <v>0</v>
      </c>
      <c r="AF132" s="18">
        <f t="shared" si="89"/>
        <v>0</v>
      </c>
      <c r="AG132" s="18">
        <f t="shared" si="90"/>
        <v>0</v>
      </c>
      <c r="AH132" s="18">
        <f t="shared" si="91"/>
        <v>0</v>
      </c>
      <c r="AI132" s="18">
        <f t="shared" si="92"/>
        <v>0</v>
      </c>
      <c r="AJ132" s="18">
        <f t="shared" si="93"/>
        <v>0</v>
      </c>
      <c r="AK132" s="18">
        <f t="shared" si="94"/>
        <v>0</v>
      </c>
      <c r="AL132" s="18">
        <f t="shared" si="95"/>
        <v>0</v>
      </c>
      <c r="AM132" s="18">
        <f t="shared" si="96"/>
        <v>0</v>
      </c>
      <c r="AN132" s="18">
        <f t="shared" si="97"/>
        <v>0</v>
      </c>
      <c r="AO132" s="18">
        <f t="shared" si="98"/>
        <v>0</v>
      </c>
      <c r="AP132" s="18">
        <f t="shared" si="99"/>
        <v>0</v>
      </c>
      <c r="AQ132" s="18">
        <f t="shared" si="100"/>
        <v>0</v>
      </c>
      <c r="AR132" s="18">
        <f t="shared" si="101"/>
        <v>0</v>
      </c>
      <c r="AS132" s="18">
        <f t="shared" si="102"/>
        <v>0</v>
      </c>
      <c r="AT132" s="18">
        <f t="shared" si="103"/>
        <v>0</v>
      </c>
      <c r="AU132" s="18">
        <f t="shared" si="104"/>
        <v>0</v>
      </c>
      <c r="AV132" s="18">
        <f t="shared" si="105"/>
        <v>0</v>
      </c>
      <c r="AW132" s="18">
        <f t="shared" si="106"/>
        <v>0</v>
      </c>
      <c r="AX132" s="18">
        <f t="shared" si="107"/>
        <v>0</v>
      </c>
    </row>
    <row r="133" spans="1:50" x14ac:dyDescent="0.25">
      <c r="A133">
        <f>feecalcs!A127</f>
        <v>0</v>
      </c>
      <c r="B133">
        <f>feecalcs!B127</f>
        <v>0</v>
      </c>
      <c r="C133">
        <f>feecalcs!D127</f>
        <v>0</v>
      </c>
      <c r="D133">
        <f>feecalcs!F127</f>
        <v>0</v>
      </c>
      <c r="E133">
        <f>feecalcs!G127</f>
        <v>0</v>
      </c>
      <c r="F133">
        <f>client_info!F130</f>
        <v>0</v>
      </c>
      <c r="G133">
        <f>client_info!G130</f>
        <v>0</v>
      </c>
      <c r="H133">
        <f>VLOOKUP(F133,lifeexpectancy!A:C,IF(feesovertime!G133="M",2,3),FALSE)</f>
        <v>80.209999999999994</v>
      </c>
      <c r="J133" s="18">
        <f t="shared" si="86"/>
        <v>0</v>
      </c>
      <c r="K133" s="18">
        <f t="shared" ref="K133:AC133" si="167">IF(J133=0,0,IF($F133-1+K$7&gt;=65,J133*(1+$B$2-$B$3),J133*(1+$B$2)+$B$4))</f>
        <v>0</v>
      </c>
      <c r="L133" s="18">
        <f t="shared" si="167"/>
        <v>0</v>
      </c>
      <c r="M133" s="18">
        <f t="shared" si="167"/>
        <v>0</v>
      </c>
      <c r="N133" s="18">
        <f t="shared" si="167"/>
        <v>0</v>
      </c>
      <c r="O133" s="18">
        <f t="shared" si="167"/>
        <v>0</v>
      </c>
      <c r="P133" s="18">
        <f t="shared" si="167"/>
        <v>0</v>
      </c>
      <c r="Q133" s="18">
        <f t="shared" si="167"/>
        <v>0</v>
      </c>
      <c r="R133" s="18">
        <f t="shared" si="167"/>
        <v>0</v>
      </c>
      <c r="S133" s="18">
        <f t="shared" si="167"/>
        <v>0</v>
      </c>
      <c r="T133" s="18">
        <f t="shared" si="167"/>
        <v>0</v>
      </c>
      <c r="U133" s="18">
        <f t="shared" si="167"/>
        <v>0</v>
      </c>
      <c r="V133" s="18">
        <f t="shared" si="167"/>
        <v>0</v>
      </c>
      <c r="W133" s="18">
        <f t="shared" si="167"/>
        <v>0</v>
      </c>
      <c r="X133" s="18">
        <f t="shared" si="167"/>
        <v>0</v>
      </c>
      <c r="Y133" s="18">
        <f t="shared" si="167"/>
        <v>0</v>
      </c>
      <c r="Z133" s="18">
        <f t="shared" si="167"/>
        <v>0</v>
      </c>
      <c r="AA133" s="18">
        <f t="shared" si="167"/>
        <v>0</v>
      </c>
      <c r="AB133" s="18">
        <f t="shared" si="167"/>
        <v>0</v>
      </c>
      <c r="AC133" s="18">
        <f t="shared" si="167"/>
        <v>0</v>
      </c>
      <c r="AE133" s="18">
        <f t="shared" si="88"/>
        <v>0</v>
      </c>
      <c r="AF133" s="18">
        <f t="shared" si="89"/>
        <v>0</v>
      </c>
      <c r="AG133" s="18">
        <f t="shared" si="90"/>
        <v>0</v>
      </c>
      <c r="AH133" s="18">
        <f t="shared" si="91"/>
        <v>0</v>
      </c>
      <c r="AI133" s="18">
        <f t="shared" si="92"/>
        <v>0</v>
      </c>
      <c r="AJ133" s="18">
        <f t="shared" si="93"/>
        <v>0</v>
      </c>
      <c r="AK133" s="18">
        <f t="shared" si="94"/>
        <v>0</v>
      </c>
      <c r="AL133" s="18">
        <f t="shared" si="95"/>
        <v>0</v>
      </c>
      <c r="AM133" s="18">
        <f t="shared" si="96"/>
        <v>0</v>
      </c>
      <c r="AN133" s="18">
        <f t="shared" si="97"/>
        <v>0</v>
      </c>
      <c r="AO133" s="18">
        <f t="shared" si="98"/>
        <v>0</v>
      </c>
      <c r="AP133" s="18">
        <f t="shared" si="99"/>
        <v>0</v>
      </c>
      <c r="AQ133" s="18">
        <f t="shared" si="100"/>
        <v>0</v>
      </c>
      <c r="AR133" s="18">
        <f t="shared" si="101"/>
        <v>0</v>
      </c>
      <c r="AS133" s="18">
        <f t="shared" si="102"/>
        <v>0</v>
      </c>
      <c r="AT133" s="18">
        <f t="shared" si="103"/>
        <v>0</v>
      </c>
      <c r="AU133" s="18">
        <f t="shared" si="104"/>
        <v>0</v>
      </c>
      <c r="AV133" s="18">
        <f t="shared" si="105"/>
        <v>0</v>
      </c>
      <c r="AW133" s="18">
        <f t="shared" si="106"/>
        <v>0</v>
      </c>
      <c r="AX133" s="18">
        <f t="shared" si="107"/>
        <v>0</v>
      </c>
    </row>
    <row r="134" spans="1:50" x14ac:dyDescent="0.25">
      <c r="A134">
        <f>feecalcs!A128</f>
        <v>0</v>
      </c>
      <c r="B134">
        <f>feecalcs!B128</f>
        <v>0</v>
      </c>
      <c r="C134">
        <f>feecalcs!D128</f>
        <v>0</v>
      </c>
      <c r="D134">
        <f>feecalcs!F128</f>
        <v>0</v>
      </c>
      <c r="E134">
        <f>feecalcs!G128</f>
        <v>0</v>
      </c>
      <c r="F134">
        <f>client_info!F131</f>
        <v>0</v>
      </c>
      <c r="G134">
        <f>client_info!G131</f>
        <v>0</v>
      </c>
      <c r="H134">
        <f>VLOOKUP(F134,lifeexpectancy!A:C,IF(feesovertime!G134="M",2,3),FALSE)</f>
        <v>80.209999999999994</v>
      </c>
      <c r="J134" s="18">
        <f t="shared" si="86"/>
        <v>0</v>
      </c>
      <c r="K134" s="18">
        <f t="shared" ref="K134:AC134" si="168">IF(J134=0,0,IF($F134-1+K$7&gt;=65,J134*(1+$B$2-$B$3),J134*(1+$B$2)+$B$4))</f>
        <v>0</v>
      </c>
      <c r="L134" s="18">
        <f t="shared" si="168"/>
        <v>0</v>
      </c>
      <c r="M134" s="18">
        <f t="shared" si="168"/>
        <v>0</v>
      </c>
      <c r="N134" s="18">
        <f t="shared" si="168"/>
        <v>0</v>
      </c>
      <c r="O134" s="18">
        <f t="shared" si="168"/>
        <v>0</v>
      </c>
      <c r="P134" s="18">
        <f t="shared" si="168"/>
        <v>0</v>
      </c>
      <c r="Q134" s="18">
        <f t="shared" si="168"/>
        <v>0</v>
      </c>
      <c r="R134" s="18">
        <f t="shared" si="168"/>
        <v>0</v>
      </c>
      <c r="S134" s="18">
        <f t="shared" si="168"/>
        <v>0</v>
      </c>
      <c r="T134" s="18">
        <f t="shared" si="168"/>
        <v>0</v>
      </c>
      <c r="U134" s="18">
        <f t="shared" si="168"/>
        <v>0</v>
      </c>
      <c r="V134" s="18">
        <f t="shared" si="168"/>
        <v>0</v>
      </c>
      <c r="W134" s="18">
        <f t="shared" si="168"/>
        <v>0</v>
      </c>
      <c r="X134" s="18">
        <f t="shared" si="168"/>
        <v>0</v>
      </c>
      <c r="Y134" s="18">
        <f t="shared" si="168"/>
        <v>0</v>
      </c>
      <c r="Z134" s="18">
        <f t="shared" si="168"/>
        <v>0</v>
      </c>
      <c r="AA134" s="18">
        <f t="shared" si="168"/>
        <v>0</v>
      </c>
      <c r="AB134" s="18">
        <f t="shared" si="168"/>
        <v>0</v>
      </c>
      <c r="AC134" s="18">
        <f t="shared" si="168"/>
        <v>0</v>
      </c>
      <c r="AE134" s="18">
        <f t="shared" si="88"/>
        <v>0</v>
      </c>
      <c r="AF134" s="18">
        <f t="shared" si="89"/>
        <v>0</v>
      </c>
      <c r="AG134" s="18">
        <f t="shared" si="90"/>
        <v>0</v>
      </c>
      <c r="AH134" s="18">
        <f t="shared" si="91"/>
        <v>0</v>
      </c>
      <c r="AI134" s="18">
        <f t="shared" si="92"/>
        <v>0</v>
      </c>
      <c r="AJ134" s="18">
        <f t="shared" si="93"/>
        <v>0</v>
      </c>
      <c r="AK134" s="18">
        <f t="shared" si="94"/>
        <v>0</v>
      </c>
      <c r="AL134" s="18">
        <f t="shared" si="95"/>
        <v>0</v>
      </c>
      <c r="AM134" s="18">
        <f t="shared" si="96"/>
        <v>0</v>
      </c>
      <c r="AN134" s="18">
        <f t="shared" si="97"/>
        <v>0</v>
      </c>
      <c r="AO134" s="18">
        <f t="shared" si="98"/>
        <v>0</v>
      </c>
      <c r="AP134" s="18">
        <f t="shared" si="99"/>
        <v>0</v>
      </c>
      <c r="AQ134" s="18">
        <f t="shared" si="100"/>
        <v>0</v>
      </c>
      <c r="AR134" s="18">
        <f t="shared" si="101"/>
        <v>0</v>
      </c>
      <c r="AS134" s="18">
        <f t="shared" si="102"/>
        <v>0</v>
      </c>
      <c r="AT134" s="18">
        <f t="shared" si="103"/>
        <v>0</v>
      </c>
      <c r="AU134" s="18">
        <f t="shared" si="104"/>
        <v>0</v>
      </c>
      <c r="AV134" s="18">
        <f t="shared" si="105"/>
        <v>0</v>
      </c>
      <c r="AW134" s="18">
        <f t="shared" si="106"/>
        <v>0</v>
      </c>
      <c r="AX134" s="18">
        <f t="shared" si="107"/>
        <v>0</v>
      </c>
    </row>
    <row r="135" spans="1:50" x14ac:dyDescent="0.25">
      <c r="A135">
        <f>feecalcs!A129</f>
        <v>0</v>
      </c>
      <c r="B135">
        <f>feecalcs!B129</f>
        <v>0</v>
      </c>
      <c r="C135">
        <f>feecalcs!D129</f>
        <v>0</v>
      </c>
      <c r="D135">
        <f>feecalcs!F129</f>
        <v>0</v>
      </c>
      <c r="E135">
        <f>feecalcs!G129</f>
        <v>0</v>
      </c>
      <c r="F135">
        <f>client_info!F132</f>
        <v>0</v>
      </c>
      <c r="G135">
        <f>client_info!G132</f>
        <v>0</v>
      </c>
      <c r="H135">
        <f>VLOOKUP(F135,lifeexpectancy!A:C,IF(feesovertime!G135="M",2,3),FALSE)</f>
        <v>80.209999999999994</v>
      </c>
      <c r="J135" s="18">
        <f t="shared" si="86"/>
        <v>0</v>
      </c>
      <c r="K135" s="18">
        <f t="shared" ref="K135:AC135" si="169">IF(J135=0,0,IF($F135-1+K$7&gt;=65,J135*(1+$B$2-$B$3),J135*(1+$B$2)+$B$4))</f>
        <v>0</v>
      </c>
      <c r="L135" s="18">
        <f t="shared" si="169"/>
        <v>0</v>
      </c>
      <c r="M135" s="18">
        <f t="shared" si="169"/>
        <v>0</v>
      </c>
      <c r="N135" s="18">
        <f t="shared" si="169"/>
        <v>0</v>
      </c>
      <c r="O135" s="18">
        <f t="shared" si="169"/>
        <v>0</v>
      </c>
      <c r="P135" s="18">
        <f t="shared" si="169"/>
        <v>0</v>
      </c>
      <c r="Q135" s="18">
        <f t="shared" si="169"/>
        <v>0</v>
      </c>
      <c r="R135" s="18">
        <f t="shared" si="169"/>
        <v>0</v>
      </c>
      <c r="S135" s="18">
        <f t="shared" si="169"/>
        <v>0</v>
      </c>
      <c r="T135" s="18">
        <f t="shared" si="169"/>
        <v>0</v>
      </c>
      <c r="U135" s="18">
        <f t="shared" si="169"/>
        <v>0</v>
      </c>
      <c r="V135" s="18">
        <f t="shared" si="169"/>
        <v>0</v>
      </c>
      <c r="W135" s="18">
        <f t="shared" si="169"/>
        <v>0</v>
      </c>
      <c r="X135" s="18">
        <f t="shared" si="169"/>
        <v>0</v>
      </c>
      <c r="Y135" s="18">
        <f t="shared" si="169"/>
        <v>0</v>
      </c>
      <c r="Z135" s="18">
        <f t="shared" si="169"/>
        <v>0</v>
      </c>
      <c r="AA135" s="18">
        <f t="shared" si="169"/>
        <v>0</v>
      </c>
      <c r="AB135" s="18">
        <f t="shared" si="169"/>
        <v>0</v>
      </c>
      <c r="AC135" s="18">
        <f t="shared" si="169"/>
        <v>0</v>
      </c>
      <c r="AE135" s="18">
        <f t="shared" si="88"/>
        <v>0</v>
      </c>
      <c r="AF135" s="18">
        <f t="shared" si="89"/>
        <v>0</v>
      </c>
      <c r="AG135" s="18">
        <f t="shared" si="90"/>
        <v>0</v>
      </c>
      <c r="AH135" s="18">
        <f t="shared" si="91"/>
        <v>0</v>
      </c>
      <c r="AI135" s="18">
        <f t="shared" si="92"/>
        <v>0</v>
      </c>
      <c r="AJ135" s="18">
        <f t="shared" si="93"/>
        <v>0</v>
      </c>
      <c r="AK135" s="18">
        <f t="shared" si="94"/>
        <v>0</v>
      </c>
      <c r="AL135" s="18">
        <f t="shared" si="95"/>
        <v>0</v>
      </c>
      <c r="AM135" s="18">
        <f t="shared" si="96"/>
        <v>0</v>
      </c>
      <c r="AN135" s="18">
        <f t="shared" si="97"/>
        <v>0</v>
      </c>
      <c r="AO135" s="18">
        <f t="shared" si="98"/>
        <v>0</v>
      </c>
      <c r="AP135" s="18">
        <f t="shared" si="99"/>
        <v>0</v>
      </c>
      <c r="AQ135" s="18">
        <f t="shared" si="100"/>
        <v>0</v>
      </c>
      <c r="AR135" s="18">
        <f t="shared" si="101"/>
        <v>0</v>
      </c>
      <c r="AS135" s="18">
        <f t="shared" si="102"/>
        <v>0</v>
      </c>
      <c r="AT135" s="18">
        <f t="shared" si="103"/>
        <v>0</v>
      </c>
      <c r="AU135" s="18">
        <f t="shared" si="104"/>
        <v>0</v>
      </c>
      <c r="AV135" s="18">
        <f t="shared" si="105"/>
        <v>0</v>
      </c>
      <c r="AW135" s="18">
        <f t="shared" si="106"/>
        <v>0</v>
      </c>
      <c r="AX135" s="18">
        <f t="shared" si="107"/>
        <v>0</v>
      </c>
    </row>
    <row r="136" spans="1:50" x14ac:dyDescent="0.25">
      <c r="A136">
        <f>feecalcs!A130</f>
        <v>0</v>
      </c>
      <c r="B136">
        <f>feecalcs!B130</f>
        <v>0</v>
      </c>
      <c r="C136">
        <f>feecalcs!D130</f>
        <v>0</v>
      </c>
      <c r="D136">
        <f>feecalcs!F130</f>
        <v>0</v>
      </c>
      <c r="E136">
        <f>feecalcs!G130</f>
        <v>0</v>
      </c>
      <c r="F136">
        <f>client_info!F133</f>
        <v>0</v>
      </c>
      <c r="G136">
        <f>client_info!G133</f>
        <v>0</v>
      </c>
      <c r="H136">
        <f>VLOOKUP(F136,lifeexpectancy!A:C,IF(feesovertime!G136="M",2,3),FALSE)</f>
        <v>80.209999999999994</v>
      </c>
      <c r="J136" s="18">
        <f t="shared" si="86"/>
        <v>0</v>
      </c>
      <c r="K136" s="18">
        <f t="shared" ref="K136:AC136" si="170">IF(J136=0,0,IF($F136-1+K$7&gt;=65,J136*(1+$B$2-$B$3),J136*(1+$B$2)+$B$4))</f>
        <v>0</v>
      </c>
      <c r="L136" s="18">
        <f t="shared" si="170"/>
        <v>0</v>
      </c>
      <c r="M136" s="18">
        <f t="shared" si="170"/>
        <v>0</v>
      </c>
      <c r="N136" s="18">
        <f t="shared" si="170"/>
        <v>0</v>
      </c>
      <c r="O136" s="18">
        <f t="shared" si="170"/>
        <v>0</v>
      </c>
      <c r="P136" s="18">
        <f t="shared" si="170"/>
        <v>0</v>
      </c>
      <c r="Q136" s="18">
        <f t="shared" si="170"/>
        <v>0</v>
      </c>
      <c r="R136" s="18">
        <f t="shared" si="170"/>
        <v>0</v>
      </c>
      <c r="S136" s="18">
        <f t="shared" si="170"/>
        <v>0</v>
      </c>
      <c r="T136" s="18">
        <f t="shared" si="170"/>
        <v>0</v>
      </c>
      <c r="U136" s="18">
        <f t="shared" si="170"/>
        <v>0</v>
      </c>
      <c r="V136" s="18">
        <f t="shared" si="170"/>
        <v>0</v>
      </c>
      <c r="W136" s="18">
        <f t="shared" si="170"/>
        <v>0</v>
      </c>
      <c r="X136" s="18">
        <f t="shared" si="170"/>
        <v>0</v>
      </c>
      <c r="Y136" s="18">
        <f t="shared" si="170"/>
        <v>0</v>
      </c>
      <c r="Z136" s="18">
        <f t="shared" si="170"/>
        <v>0</v>
      </c>
      <c r="AA136" s="18">
        <f t="shared" si="170"/>
        <v>0</v>
      </c>
      <c r="AB136" s="18">
        <f t="shared" si="170"/>
        <v>0</v>
      </c>
      <c r="AC136" s="18">
        <f t="shared" si="170"/>
        <v>0</v>
      </c>
      <c r="AE136" s="18">
        <f t="shared" si="88"/>
        <v>0</v>
      </c>
      <c r="AF136" s="18">
        <f t="shared" si="89"/>
        <v>0</v>
      </c>
      <c r="AG136" s="18">
        <f t="shared" si="90"/>
        <v>0</v>
      </c>
      <c r="AH136" s="18">
        <f t="shared" si="91"/>
        <v>0</v>
      </c>
      <c r="AI136" s="18">
        <f t="shared" si="92"/>
        <v>0</v>
      </c>
      <c r="AJ136" s="18">
        <f t="shared" si="93"/>
        <v>0</v>
      </c>
      <c r="AK136" s="18">
        <f t="shared" si="94"/>
        <v>0</v>
      </c>
      <c r="AL136" s="18">
        <f t="shared" si="95"/>
        <v>0</v>
      </c>
      <c r="AM136" s="18">
        <f t="shared" si="96"/>
        <v>0</v>
      </c>
      <c r="AN136" s="18">
        <f t="shared" si="97"/>
        <v>0</v>
      </c>
      <c r="AO136" s="18">
        <f t="shared" si="98"/>
        <v>0</v>
      </c>
      <c r="AP136" s="18">
        <f t="shared" si="99"/>
        <v>0</v>
      </c>
      <c r="AQ136" s="18">
        <f t="shared" si="100"/>
        <v>0</v>
      </c>
      <c r="AR136" s="18">
        <f t="shared" si="101"/>
        <v>0</v>
      </c>
      <c r="AS136" s="18">
        <f t="shared" si="102"/>
        <v>0</v>
      </c>
      <c r="AT136" s="18">
        <f t="shared" si="103"/>
        <v>0</v>
      </c>
      <c r="AU136" s="18">
        <f t="shared" si="104"/>
        <v>0</v>
      </c>
      <c r="AV136" s="18">
        <f t="shared" si="105"/>
        <v>0</v>
      </c>
      <c r="AW136" s="18">
        <f t="shared" si="106"/>
        <v>0</v>
      </c>
      <c r="AX136" s="18">
        <f t="shared" si="107"/>
        <v>0</v>
      </c>
    </row>
    <row r="137" spans="1:50" x14ac:dyDescent="0.25">
      <c r="A137">
        <f>feecalcs!A131</f>
        <v>0</v>
      </c>
      <c r="B137">
        <f>feecalcs!B131</f>
        <v>0</v>
      </c>
      <c r="C137">
        <f>feecalcs!D131</f>
        <v>0</v>
      </c>
      <c r="D137">
        <f>feecalcs!F131</f>
        <v>0</v>
      </c>
      <c r="E137">
        <f>feecalcs!G131</f>
        <v>0</v>
      </c>
      <c r="F137">
        <f>client_info!F134</f>
        <v>0</v>
      </c>
      <c r="G137">
        <f>client_info!G134</f>
        <v>0</v>
      </c>
      <c r="H137">
        <f>VLOOKUP(F137,lifeexpectancy!A:C,IF(feesovertime!G137="M",2,3),FALSE)</f>
        <v>80.209999999999994</v>
      </c>
      <c r="J137" s="18">
        <f t="shared" ref="J137:J200" si="171">D137</f>
        <v>0</v>
      </c>
      <c r="K137" s="18">
        <f t="shared" ref="K137:AC137" si="172">IF(J137=0,0,IF($F137-1+K$7&gt;=65,J137*(1+$B$2-$B$3),J137*(1+$B$2)+$B$4))</f>
        <v>0</v>
      </c>
      <c r="L137" s="18">
        <f t="shared" si="172"/>
        <v>0</v>
      </c>
      <c r="M137" s="18">
        <f t="shared" si="172"/>
        <v>0</v>
      </c>
      <c r="N137" s="18">
        <f t="shared" si="172"/>
        <v>0</v>
      </c>
      <c r="O137" s="18">
        <f t="shared" si="172"/>
        <v>0</v>
      </c>
      <c r="P137" s="18">
        <f t="shared" si="172"/>
        <v>0</v>
      </c>
      <c r="Q137" s="18">
        <f t="shared" si="172"/>
        <v>0</v>
      </c>
      <c r="R137" s="18">
        <f t="shared" si="172"/>
        <v>0</v>
      </c>
      <c r="S137" s="18">
        <f t="shared" si="172"/>
        <v>0</v>
      </c>
      <c r="T137" s="18">
        <f t="shared" si="172"/>
        <v>0</v>
      </c>
      <c r="U137" s="18">
        <f t="shared" si="172"/>
        <v>0</v>
      </c>
      <c r="V137" s="18">
        <f t="shared" si="172"/>
        <v>0</v>
      </c>
      <c r="W137" s="18">
        <f t="shared" si="172"/>
        <v>0</v>
      </c>
      <c r="X137" s="18">
        <f t="shared" si="172"/>
        <v>0</v>
      </c>
      <c r="Y137" s="18">
        <f t="shared" si="172"/>
        <v>0</v>
      </c>
      <c r="Z137" s="18">
        <f t="shared" si="172"/>
        <v>0</v>
      </c>
      <c r="AA137" s="18">
        <f t="shared" si="172"/>
        <v>0</v>
      </c>
      <c r="AB137" s="18">
        <f t="shared" si="172"/>
        <v>0</v>
      </c>
      <c r="AC137" s="18">
        <f t="shared" si="172"/>
        <v>0</v>
      </c>
      <c r="AE137" s="18">
        <f t="shared" ref="AE137:AE200" si="173">IFERROR(E137,0)</f>
        <v>0</v>
      </c>
      <c r="AF137" s="18">
        <f t="shared" ref="AF137:AF200" si="174">IF(ROUND($H137,0)&gt;=AF$7,IF($B137="Flat Fee",AE137,$AE137+$B$1*(K137-$J137)),0)</f>
        <v>0</v>
      </c>
      <c r="AG137" s="18">
        <f t="shared" ref="AG137:AG200" si="175">IF(ROUND($H137,0)&gt;=AG$7,IF($B137="Flat Fee",AF137,$AE137+$B$1*(L137-$J137)),0)</f>
        <v>0</v>
      </c>
      <c r="AH137" s="18">
        <f t="shared" ref="AH137:AH200" si="176">IF(ROUND($H137,0)&gt;=AH$7,IF($B137="Flat Fee",AG137,$AE137+$B$1*(M137-$J137)),0)</f>
        <v>0</v>
      </c>
      <c r="AI137" s="18">
        <f t="shared" ref="AI137:AI200" si="177">IF(ROUND($H137,0)&gt;=AI$7,IF($B137="Flat Fee",AH137,$AE137+$B$1*(N137-$J137)),0)</f>
        <v>0</v>
      </c>
      <c r="AJ137" s="18">
        <f t="shared" ref="AJ137:AJ200" si="178">IF(ROUND($H137,0)&gt;=AJ$7,IF($B137="Flat Fee",AI137,$AE137+$B$1*(O137-$J137)),0)</f>
        <v>0</v>
      </c>
      <c r="AK137" s="18">
        <f t="shared" ref="AK137:AK200" si="179">IF(ROUND($H137,0)&gt;=AK$7,IF($B137="Flat Fee",AJ137,$AE137+$B$1*(P137-$J137)),0)</f>
        <v>0</v>
      </c>
      <c r="AL137" s="18">
        <f t="shared" ref="AL137:AL200" si="180">IF(ROUND($H137,0)&gt;=AL$7,IF($B137="Flat Fee",AK137,$AE137+$B$1*(Q137-$J137)),0)</f>
        <v>0</v>
      </c>
      <c r="AM137" s="18">
        <f t="shared" ref="AM137:AM200" si="181">IF(ROUND($H137,0)&gt;=AM$7,IF($B137="Flat Fee",AL137,$AE137+$B$1*(R137-$J137)),0)</f>
        <v>0</v>
      </c>
      <c r="AN137" s="18">
        <f t="shared" ref="AN137:AN200" si="182">IF(ROUND($H137,0)&gt;=AN$7,IF($B137="Flat Fee",AM137,$AE137+$B$1*(S137-$J137)),0)</f>
        <v>0</v>
      </c>
      <c r="AO137" s="18">
        <f t="shared" ref="AO137:AO200" si="183">IF(ROUND($H137,0)&gt;=AO$7,IF($B137="Flat Fee",AN137,$AE137+$B$1*(T137-$J137)),0)</f>
        <v>0</v>
      </c>
      <c r="AP137" s="18">
        <f t="shared" ref="AP137:AP200" si="184">IF(ROUND($H137,0)&gt;=AP$7,IF($B137="Flat Fee",AO137,$AE137+$B$1*(U137-$J137)),0)</f>
        <v>0</v>
      </c>
      <c r="AQ137" s="18">
        <f t="shared" ref="AQ137:AQ200" si="185">IF(ROUND($H137,0)&gt;=AQ$7,IF($B137="Flat Fee",AP137,$AE137+$B$1*(V137-$J137)),0)</f>
        <v>0</v>
      </c>
      <c r="AR137" s="18">
        <f t="shared" ref="AR137:AR200" si="186">IF(ROUND($H137,0)&gt;=AR$7,IF($B137="Flat Fee",AQ137,$AE137+$B$1*(W137-$J137)),0)</f>
        <v>0</v>
      </c>
      <c r="AS137" s="18">
        <f t="shared" ref="AS137:AS200" si="187">IF(ROUND($H137,0)&gt;=AS$7,IF($B137="Flat Fee",AR137,$AE137+$B$1*(X137-$J137)),0)</f>
        <v>0</v>
      </c>
      <c r="AT137" s="18">
        <f t="shared" ref="AT137:AT200" si="188">IF(ROUND($H137,0)&gt;=AT$7,IF($B137="Flat Fee",AS137,$AE137+$B$1*(Y137-$J137)),0)</f>
        <v>0</v>
      </c>
      <c r="AU137" s="18">
        <f t="shared" ref="AU137:AU200" si="189">IF(ROUND($H137,0)&gt;=AU$7,IF($B137="Flat Fee",AT137,$AE137+$B$1*(Z137-$J137)),0)</f>
        <v>0</v>
      </c>
      <c r="AV137" s="18">
        <f t="shared" ref="AV137:AV200" si="190">IF(ROUND($H137,0)&gt;=AV$7,IF($B137="Flat Fee",AU137,$AE137+$B$1*(AA137-$J137)),0)</f>
        <v>0</v>
      </c>
      <c r="AW137" s="18">
        <f t="shared" ref="AW137:AW200" si="191">IF(ROUND($H137,0)&gt;=AW$7,IF($B137="Flat Fee",AV137,$AE137+$B$1*(AB137-$J137)),0)</f>
        <v>0</v>
      </c>
      <c r="AX137" s="18">
        <f t="shared" ref="AX137:AX200" si="192">IF(ROUND($H137,0)&gt;=AX$7,IF($B137="Flat Fee",AW137,$AE137+$B$1*(AC137-$J137)),0)</f>
        <v>0</v>
      </c>
    </row>
    <row r="138" spans="1:50" x14ac:dyDescent="0.25">
      <c r="A138">
        <f>feecalcs!A132</f>
        <v>0</v>
      </c>
      <c r="B138">
        <f>feecalcs!B132</f>
        <v>0</v>
      </c>
      <c r="C138">
        <f>feecalcs!D132</f>
        <v>0</v>
      </c>
      <c r="D138">
        <f>feecalcs!F132</f>
        <v>0</v>
      </c>
      <c r="E138">
        <f>feecalcs!G132</f>
        <v>0</v>
      </c>
      <c r="F138">
        <f>client_info!F135</f>
        <v>0</v>
      </c>
      <c r="G138">
        <f>client_info!G135</f>
        <v>0</v>
      </c>
      <c r="H138">
        <f>VLOOKUP(F138,lifeexpectancy!A:C,IF(feesovertime!G138="M",2,3),FALSE)</f>
        <v>80.209999999999994</v>
      </c>
      <c r="J138" s="18">
        <f t="shared" si="171"/>
        <v>0</v>
      </c>
      <c r="K138" s="18">
        <f t="shared" ref="K138:AC138" si="193">IF(J138=0,0,IF($F138-1+K$7&gt;=65,J138*(1+$B$2-$B$3),J138*(1+$B$2)+$B$4))</f>
        <v>0</v>
      </c>
      <c r="L138" s="18">
        <f t="shared" si="193"/>
        <v>0</v>
      </c>
      <c r="M138" s="18">
        <f t="shared" si="193"/>
        <v>0</v>
      </c>
      <c r="N138" s="18">
        <f t="shared" si="193"/>
        <v>0</v>
      </c>
      <c r="O138" s="18">
        <f t="shared" si="193"/>
        <v>0</v>
      </c>
      <c r="P138" s="18">
        <f t="shared" si="193"/>
        <v>0</v>
      </c>
      <c r="Q138" s="18">
        <f t="shared" si="193"/>
        <v>0</v>
      </c>
      <c r="R138" s="18">
        <f t="shared" si="193"/>
        <v>0</v>
      </c>
      <c r="S138" s="18">
        <f t="shared" si="193"/>
        <v>0</v>
      </c>
      <c r="T138" s="18">
        <f t="shared" si="193"/>
        <v>0</v>
      </c>
      <c r="U138" s="18">
        <f t="shared" si="193"/>
        <v>0</v>
      </c>
      <c r="V138" s="18">
        <f t="shared" si="193"/>
        <v>0</v>
      </c>
      <c r="W138" s="18">
        <f t="shared" si="193"/>
        <v>0</v>
      </c>
      <c r="X138" s="18">
        <f t="shared" si="193"/>
        <v>0</v>
      </c>
      <c r="Y138" s="18">
        <f t="shared" si="193"/>
        <v>0</v>
      </c>
      <c r="Z138" s="18">
        <f t="shared" si="193"/>
        <v>0</v>
      </c>
      <c r="AA138" s="18">
        <f t="shared" si="193"/>
        <v>0</v>
      </c>
      <c r="AB138" s="18">
        <f t="shared" si="193"/>
        <v>0</v>
      </c>
      <c r="AC138" s="18">
        <f t="shared" si="193"/>
        <v>0</v>
      </c>
      <c r="AE138" s="18">
        <f t="shared" si="173"/>
        <v>0</v>
      </c>
      <c r="AF138" s="18">
        <f t="shared" si="174"/>
        <v>0</v>
      </c>
      <c r="AG138" s="18">
        <f t="shared" si="175"/>
        <v>0</v>
      </c>
      <c r="AH138" s="18">
        <f t="shared" si="176"/>
        <v>0</v>
      </c>
      <c r="AI138" s="18">
        <f t="shared" si="177"/>
        <v>0</v>
      </c>
      <c r="AJ138" s="18">
        <f t="shared" si="178"/>
        <v>0</v>
      </c>
      <c r="AK138" s="18">
        <f t="shared" si="179"/>
        <v>0</v>
      </c>
      <c r="AL138" s="18">
        <f t="shared" si="180"/>
        <v>0</v>
      </c>
      <c r="AM138" s="18">
        <f t="shared" si="181"/>
        <v>0</v>
      </c>
      <c r="AN138" s="18">
        <f t="shared" si="182"/>
        <v>0</v>
      </c>
      <c r="AO138" s="18">
        <f t="shared" si="183"/>
        <v>0</v>
      </c>
      <c r="AP138" s="18">
        <f t="shared" si="184"/>
        <v>0</v>
      </c>
      <c r="AQ138" s="18">
        <f t="shared" si="185"/>
        <v>0</v>
      </c>
      <c r="AR138" s="18">
        <f t="shared" si="186"/>
        <v>0</v>
      </c>
      <c r="AS138" s="18">
        <f t="shared" si="187"/>
        <v>0</v>
      </c>
      <c r="AT138" s="18">
        <f t="shared" si="188"/>
        <v>0</v>
      </c>
      <c r="AU138" s="18">
        <f t="shared" si="189"/>
        <v>0</v>
      </c>
      <c r="AV138" s="18">
        <f t="shared" si="190"/>
        <v>0</v>
      </c>
      <c r="AW138" s="18">
        <f t="shared" si="191"/>
        <v>0</v>
      </c>
      <c r="AX138" s="18">
        <f t="shared" si="192"/>
        <v>0</v>
      </c>
    </row>
    <row r="139" spans="1:50" x14ac:dyDescent="0.25">
      <c r="A139">
        <f>feecalcs!A133</f>
        <v>0</v>
      </c>
      <c r="B139">
        <f>feecalcs!B133</f>
        <v>0</v>
      </c>
      <c r="C139">
        <f>feecalcs!D133</f>
        <v>0</v>
      </c>
      <c r="D139">
        <f>feecalcs!F133</f>
        <v>0</v>
      </c>
      <c r="E139">
        <f>feecalcs!G133</f>
        <v>0</v>
      </c>
      <c r="F139">
        <f>client_info!F136</f>
        <v>0</v>
      </c>
      <c r="G139">
        <f>client_info!G136</f>
        <v>0</v>
      </c>
      <c r="H139">
        <f>VLOOKUP(F139,lifeexpectancy!A:C,IF(feesovertime!G139="M",2,3),FALSE)</f>
        <v>80.209999999999994</v>
      </c>
      <c r="J139" s="18">
        <f t="shared" si="171"/>
        <v>0</v>
      </c>
      <c r="K139" s="18">
        <f t="shared" ref="K139:AC139" si="194">IF(J139=0,0,IF($F139-1+K$7&gt;=65,J139*(1+$B$2-$B$3),J139*(1+$B$2)+$B$4))</f>
        <v>0</v>
      </c>
      <c r="L139" s="18">
        <f t="shared" si="194"/>
        <v>0</v>
      </c>
      <c r="M139" s="18">
        <f t="shared" si="194"/>
        <v>0</v>
      </c>
      <c r="N139" s="18">
        <f t="shared" si="194"/>
        <v>0</v>
      </c>
      <c r="O139" s="18">
        <f t="shared" si="194"/>
        <v>0</v>
      </c>
      <c r="P139" s="18">
        <f t="shared" si="194"/>
        <v>0</v>
      </c>
      <c r="Q139" s="18">
        <f t="shared" si="194"/>
        <v>0</v>
      </c>
      <c r="R139" s="18">
        <f t="shared" si="194"/>
        <v>0</v>
      </c>
      <c r="S139" s="18">
        <f t="shared" si="194"/>
        <v>0</v>
      </c>
      <c r="T139" s="18">
        <f t="shared" si="194"/>
        <v>0</v>
      </c>
      <c r="U139" s="18">
        <f t="shared" si="194"/>
        <v>0</v>
      </c>
      <c r="V139" s="18">
        <f t="shared" si="194"/>
        <v>0</v>
      </c>
      <c r="W139" s="18">
        <f t="shared" si="194"/>
        <v>0</v>
      </c>
      <c r="X139" s="18">
        <f t="shared" si="194"/>
        <v>0</v>
      </c>
      <c r="Y139" s="18">
        <f t="shared" si="194"/>
        <v>0</v>
      </c>
      <c r="Z139" s="18">
        <f t="shared" si="194"/>
        <v>0</v>
      </c>
      <c r="AA139" s="18">
        <f t="shared" si="194"/>
        <v>0</v>
      </c>
      <c r="AB139" s="18">
        <f t="shared" si="194"/>
        <v>0</v>
      </c>
      <c r="AC139" s="18">
        <f t="shared" si="194"/>
        <v>0</v>
      </c>
      <c r="AE139" s="18">
        <f t="shared" si="173"/>
        <v>0</v>
      </c>
      <c r="AF139" s="18">
        <f t="shared" si="174"/>
        <v>0</v>
      </c>
      <c r="AG139" s="18">
        <f t="shared" si="175"/>
        <v>0</v>
      </c>
      <c r="AH139" s="18">
        <f t="shared" si="176"/>
        <v>0</v>
      </c>
      <c r="AI139" s="18">
        <f t="shared" si="177"/>
        <v>0</v>
      </c>
      <c r="AJ139" s="18">
        <f t="shared" si="178"/>
        <v>0</v>
      </c>
      <c r="AK139" s="18">
        <f t="shared" si="179"/>
        <v>0</v>
      </c>
      <c r="AL139" s="18">
        <f t="shared" si="180"/>
        <v>0</v>
      </c>
      <c r="AM139" s="18">
        <f t="shared" si="181"/>
        <v>0</v>
      </c>
      <c r="AN139" s="18">
        <f t="shared" si="182"/>
        <v>0</v>
      </c>
      <c r="AO139" s="18">
        <f t="shared" si="183"/>
        <v>0</v>
      </c>
      <c r="AP139" s="18">
        <f t="shared" si="184"/>
        <v>0</v>
      </c>
      <c r="AQ139" s="18">
        <f t="shared" si="185"/>
        <v>0</v>
      </c>
      <c r="AR139" s="18">
        <f t="shared" si="186"/>
        <v>0</v>
      </c>
      <c r="AS139" s="18">
        <f t="shared" si="187"/>
        <v>0</v>
      </c>
      <c r="AT139" s="18">
        <f t="shared" si="188"/>
        <v>0</v>
      </c>
      <c r="AU139" s="18">
        <f t="shared" si="189"/>
        <v>0</v>
      </c>
      <c r="AV139" s="18">
        <f t="shared" si="190"/>
        <v>0</v>
      </c>
      <c r="AW139" s="18">
        <f t="shared" si="191"/>
        <v>0</v>
      </c>
      <c r="AX139" s="18">
        <f t="shared" si="192"/>
        <v>0</v>
      </c>
    </row>
    <row r="140" spans="1:50" x14ac:dyDescent="0.25">
      <c r="A140">
        <f>feecalcs!A134</f>
        <v>0</v>
      </c>
      <c r="B140">
        <f>feecalcs!B134</f>
        <v>0</v>
      </c>
      <c r="C140">
        <f>feecalcs!D134</f>
        <v>0</v>
      </c>
      <c r="D140">
        <f>feecalcs!F134</f>
        <v>0</v>
      </c>
      <c r="E140">
        <f>feecalcs!G134</f>
        <v>0</v>
      </c>
      <c r="F140">
        <f>client_info!F137</f>
        <v>0</v>
      </c>
      <c r="G140">
        <f>client_info!G137</f>
        <v>0</v>
      </c>
      <c r="H140">
        <f>VLOOKUP(F140,lifeexpectancy!A:C,IF(feesovertime!G140="M",2,3),FALSE)</f>
        <v>80.209999999999994</v>
      </c>
      <c r="J140" s="18">
        <f t="shared" si="171"/>
        <v>0</v>
      </c>
      <c r="K140" s="18">
        <f t="shared" ref="K140:AC140" si="195">IF(J140=0,0,IF($F140-1+K$7&gt;=65,J140*(1+$B$2-$B$3),J140*(1+$B$2)+$B$4))</f>
        <v>0</v>
      </c>
      <c r="L140" s="18">
        <f t="shared" si="195"/>
        <v>0</v>
      </c>
      <c r="M140" s="18">
        <f t="shared" si="195"/>
        <v>0</v>
      </c>
      <c r="N140" s="18">
        <f t="shared" si="195"/>
        <v>0</v>
      </c>
      <c r="O140" s="18">
        <f t="shared" si="195"/>
        <v>0</v>
      </c>
      <c r="P140" s="18">
        <f t="shared" si="195"/>
        <v>0</v>
      </c>
      <c r="Q140" s="18">
        <f t="shared" si="195"/>
        <v>0</v>
      </c>
      <c r="R140" s="18">
        <f t="shared" si="195"/>
        <v>0</v>
      </c>
      <c r="S140" s="18">
        <f t="shared" si="195"/>
        <v>0</v>
      </c>
      <c r="T140" s="18">
        <f t="shared" si="195"/>
        <v>0</v>
      </c>
      <c r="U140" s="18">
        <f t="shared" si="195"/>
        <v>0</v>
      </c>
      <c r="V140" s="18">
        <f t="shared" si="195"/>
        <v>0</v>
      </c>
      <c r="W140" s="18">
        <f t="shared" si="195"/>
        <v>0</v>
      </c>
      <c r="X140" s="18">
        <f t="shared" si="195"/>
        <v>0</v>
      </c>
      <c r="Y140" s="18">
        <f t="shared" si="195"/>
        <v>0</v>
      </c>
      <c r="Z140" s="18">
        <f t="shared" si="195"/>
        <v>0</v>
      </c>
      <c r="AA140" s="18">
        <f t="shared" si="195"/>
        <v>0</v>
      </c>
      <c r="AB140" s="18">
        <f t="shared" si="195"/>
        <v>0</v>
      </c>
      <c r="AC140" s="18">
        <f t="shared" si="195"/>
        <v>0</v>
      </c>
      <c r="AE140" s="18">
        <f t="shared" si="173"/>
        <v>0</v>
      </c>
      <c r="AF140" s="18">
        <f t="shared" si="174"/>
        <v>0</v>
      </c>
      <c r="AG140" s="18">
        <f t="shared" si="175"/>
        <v>0</v>
      </c>
      <c r="AH140" s="18">
        <f t="shared" si="176"/>
        <v>0</v>
      </c>
      <c r="AI140" s="18">
        <f t="shared" si="177"/>
        <v>0</v>
      </c>
      <c r="AJ140" s="18">
        <f t="shared" si="178"/>
        <v>0</v>
      </c>
      <c r="AK140" s="18">
        <f t="shared" si="179"/>
        <v>0</v>
      </c>
      <c r="AL140" s="18">
        <f t="shared" si="180"/>
        <v>0</v>
      </c>
      <c r="AM140" s="18">
        <f t="shared" si="181"/>
        <v>0</v>
      </c>
      <c r="AN140" s="18">
        <f t="shared" si="182"/>
        <v>0</v>
      </c>
      <c r="AO140" s="18">
        <f t="shared" si="183"/>
        <v>0</v>
      </c>
      <c r="AP140" s="18">
        <f t="shared" si="184"/>
        <v>0</v>
      </c>
      <c r="AQ140" s="18">
        <f t="shared" si="185"/>
        <v>0</v>
      </c>
      <c r="AR140" s="18">
        <f t="shared" si="186"/>
        <v>0</v>
      </c>
      <c r="AS140" s="18">
        <f t="shared" si="187"/>
        <v>0</v>
      </c>
      <c r="AT140" s="18">
        <f t="shared" si="188"/>
        <v>0</v>
      </c>
      <c r="AU140" s="18">
        <f t="shared" si="189"/>
        <v>0</v>
      </c>
      <c r="AV140" s="18">
        <f t="shared" si="190"/>
        <v>0</v>
      </c>
      <c r="AW140" s="18">
        <f t="shared" si="191"/>
        <v>0</v>
      </c>
      <c r="AX140" s="18">
        <f t="shared" si="192"/>
        <v>0</v>
      </c>
    </row>
    <row r="141" spans="1:50" x14ac:dyDescent="0.25">
      <c r="A141">
        <f>feecalcs!A135</f>
        <v>0</v>
      </c>
      <c r="B141">
        <f>feecalcs!B135</f>
        <v>0</v>
      </c>
      <c r="C141">
        <f>feecalcs!D135</f>
        <v>0</v>
      </c>
      <c r="D141">
        <f>feecalcs!F135</f>
        <v>0</v>
      </c>
      <c r="E141">
        <f>feecalcs!G135</f>
        <v>0</v>
      </c>
      <c r="F141">
        <f>client_info!F138</f>
        <v>0</v>
      </c>
      <c r="G141">
        <f>client_info!G138</f>
        <v>0</v>
      </c>
      <c r="H141">
        <f>VLOOKUP(F141,lifeexpectancy!A:C,IF(feesovertime!G141="M",2,3),FALSE)</f>
        <v>80.209999999999994</v>
      </c>
      <c r="J141" s="18">
        <f t="shared" si="171"/>
        <v>0</v>
      </c>
      <c r="K141" s="18">
        <f t="shared" ref="K141:AC141" si="196">IF(J141=0,0,IF($F141-1+K$7&gt;=65,J141*(1+$B$2-$B$3),J141*(1+$B$2)+$B$4))</f>
        <v>0</v>
      </c>
      <c r="L141" s="18">
        <f t="shared" si="196"/>
        <v>0</v>
      </c>
      <c r="M141" s="18">
        <f t="shared" si="196"/>
        <v>0</v>
      </c>
      <c r="N141" s="18">
        <f t="shared" si="196"/>
        <v>0</v>
      </c>
      <c r="O141" s="18">
        <f t="shared" si="196"/>
        <v>0</v>
      </c>
      <c r="P141" s="18">
        <f t="shared" si="196"/>
        <v>0</v>
      </c>
      <c r="Q141" s="18">
        <f t="shared" si="196"/>
        <v>0</v>
      </c>
      <c r="R141" s="18">
        <f t="shared" si="196"/>
        <v>0</v>
      </c>
      <c r="S141" s="18">
        <f t="shared" si="196"/>
        <v>0</v>
      </c>
      <c r="T141" s="18">
        <f t="shared" si="196"/>
        <v>0</v>
      </c>
      <c r="U141" s="18">
        <f t="shared" si="196"/>
        <v>0</v>
      </c>
      <c r="V141" s="18">
        <f t="shared" si="196"/>
        <v>0</v>
      </c>
      <c r="W141" s="18">
        <f t="shared" si="196"/>
        <v>0</v>
      </c>
      <c r="X141" s="18">
        <f t="shared" si="196"/>
        <v>0</v>
      </c>
      <c r="Y141" s="18">
        <f t="shared" si="196"/>
        <v>0</v>
      </c>
      <c r="Z141" s="18">
        <f t="shared" si="196"/>
        <v>0</v>
      </c>
      <c r="AA141" s="18">
        <f t="shared" si="196"/>
        <v>0</v>
      </c>
      <c r="AB141" s="18">
        <f t="shared" si="196"/>
        <v>0</v>
      </c>
      <c r="AC141" s="18">
        <f t="shared" si="196"/>
        <v>0</v>
      </c>
      <c r="AE141" s="18">
        <f t="shared" si="173"/>
        <v>0</v>
      </c>
      <c r="AF141" s="18">
        <f t="shared" si="174"/>
        <v>0</v>
      </c>
      <c r="AG141" s="18">
        <f t="shared" si="175"/>
        <v>0</v>
      </c>
      <c r="AH141" s="18">
        <f t="shared" si="176"/>
        <v>0</v>
      </c>
      <c r="AI141" s="18">
        <f t="shared" si="177"/>
        <v>0</v>
      </c>
      <c r="AJ141" s="18">
        <f t="shared" si="178"/>
        <v>0</v>
      </c>
      <c r="AK141" s="18">
        <f t="shared" si="179"/>
        <v>0</v>
      </c>
      <c r="AL141" s="18">
        <f t="shared" si="180"/>
        <v>0</v>
      </c>
      <c r="AM141" s="18">
        <f t="shared" si="181"/>
        <v>0</v>
      </c>
      <c r="AN141" s="18">
        <f t="shared" si="182"/>
        <v>0</v>
      </c>
      <c r="AO141" s="18">
        <f t="shared" si="183"/>
        <v>0</v>
      </c>
      <c r="AP141" s="18">
        <f t="shared" si="184"/>
        <v>0</v>
      </c>
      <c r="AQ141" s="18">
        <f t="shared" si="185"/>
        <v>0</v>
      </c>
      <c r="AR141" s="18">
        <f t="shared" si="186"/>
        <v>0</v>
      </c>
      <c r="AS141" s="18">
        <f t="shared" si="187"/>
        <v>0</v>
      </c>
      <c r="AT141" s="18">
        <f t="shared" si="188"/>
        <v>0</v>
      </c>
      <c r="AU141" s="18">
        <f t="shared" si="189"/>
        <v>0</v>
      </c>
      <c r="AV141" s="18">
        <f t="shared" si="190"/>
        <v>0</v>
      </c>
      <c r="AW141" s="18">
        <f t="shared" si="191"/>
        <v>0</v>
      </c>
      <c r="AX141" s="18">
        <f t="shared" si="192"/>
        <v>0</v>
      </c>
    </row>
    <row r="142" spans="1:50" x14ac:dyDescent="0.25">
      <c r="A142">
        <f>feecalcs!A136</f>
        <v>0</v>
      </c>
      <c r="B142">
        <f>feecalcs!B136</f>
        <v>0</v>
      </c>
      <c r="C142">
        <f>feecalcs!D136</f>
        <v>0</v>
      </c>
      <c r="D142">
        <f>feecalcs!F136</f>
        <v>0</v>
      </c>
      <c r="E142">
        <f>feecalcs!G136</f>
        <v>0</v>
      </c>
      <c r="F142">
        <f>client_info!F139</f>
        <v>0</v>
      </c>
      <c r="G142">
        <f>client_info!G139</f>
        <v>0</v>
      </c>
      <c r="H142">
        <f>VLOOKUP(F142,lifeexpectancy!A:C,IF(feesovertime!G142="M",2,3),FALSE)</f>
        <v>80.209999999999994</v>
      </c>
      <c r="J142" s="18">
        <f t="shared" si="171"/>
        <v>0</v>
      </c>
      <c r="K142" s="18">
        <f t="shared" ref="K142:AC142" si="197">IF(J142=0,0,IF($F142-1+K$7&gt;=65,J142*(1+$B$2-$B$3),J142*(1+$B$2)+$B$4))</f>
        <v>0</v>
      </c>
      <c r="L142" s="18">
        <f t="shared" si="197"/>
        <v>0</v>
      </c>
      <c r="M142" s="18">
        <f t="shared" si="197"/>
        <v>0</v>
      </c>
      <c r="N142" s="18">
        <f t="shared" si="197"/>
        <v>0</v>
      </c>
      <c r="O142" s="18">
        <f t="shared" si="197"/>
        <v>0</v>
      </c>
      <c r="P142" s="18">
        <f t="shared" si="197"/>
        <v>0</v>
      </c>
      <c r="Q142" s="18">
        <f t="shared" si="197"/>
        <v>0</v>
      </c>
      <c r="R142" s="18">
        <f t="shared" si="197"/>
        <v>0</v>
      </c>
      <c r="S142" s="18">
        <f t="shared" si="197"/>
        <v>0</v>
      </c>
      <c r="T142" s="18">
        <f t="shared" si="197"/>
        <v>0</v>
      </c>
      <c r="U142" s="18">
        <f t="shared" si="197"/>
        <v>0</v>
      </c>
      <c r="V142" s="18">
        <f t="shared" si="197"/>
        <v>0</v>
      </c>
      <c r="W142" s="18">
        <f t="shared" si="197"/>
        <v>0</v>
      </c>
      <c r="X142" s="18">
        <f t="shared" si="197"/>
        <v>0</v>
      </c>
      <c r="Y142" s="18">
        <f t="shared" si="197"/>
        <v>0</v>
      </c>
      <c r="Z142" s="18">
        <f t="shared" si="197"/>
        <v>0</v>
      </c>
      <c r="AA142" s="18">
        <f t="shared" si="197"/>
        <v>0</v>
      </c>
      <c r="AB142" s="18">
        <f t="shared" si="197"/>
        <v>0</v>
      </c>
      <c r="AC142" s="18">
        <f t="shared" si="197"/>
        <v>0</v>
      </c>
      <c r="AE142" s="18">
        <f t="shared" si="173"/>
        <v>0</v>
      </c>
      <c r="AF142" s="18">
        <f t="shared" si="174"/>
        <v>0</v>
      </c>
      <c r="AG142" s="18">
        <f t="shared" si="175"/>
        <v>0</v>
      </c>
      <c r="AH142" s="18">
        <f t="shared" si="176"/>
        <v>0</v>
      </c>
      <c r="AI142" s="18">
        <f t="shared" si="177"/>
        <v>0</v>
      </c>
      <c r="AJ142" s="18">
        <f t="shared" si="178"/>
        <v>0</v>
      </c>
      <c r="AK142" s="18">
        <f t="shared" si="179"/>
        <v>0</v>
      </c>
      <c r="AL142" s="18">
        <f t="shared" si="180"/>
        <v>0</v>
      </c>
      <c r="AM142" s="18">
        <f t="shared" si="181"/>
        <v>0</v>
      </c>
      <c r="AN142" s="18">
        <f t="shared" si="182"/>
        <v>0</v>
      </c>
      <c r="AO142" s="18">
        <f t="shared" si="183"/>
        <v>0</v>
      </c>
      <c r="AP142" s="18">
        <f t="shared" si="184"/>
        <v>0</v>
      </c>
      <c r="AQ142" s="18">
        <f t="shared" si="185"/>
        <v>0</v>
      </c>
      <c r="AR142" s="18">
        <f t="shared" si="186"/>
        <v>0</v>
      </c>
      <c r="AS142" s="18">
        <f t="shared" si="187"/>
        <v>0</v>
      </c>
      <c r="AT142" s="18">
        <f t="shared" si="188"/>
        <v>0</v>
      </c>
      <c r="AU142" s="18">
        <f t="shared" si="189"/>
        <v>0</v>
      </c>
      <c r="AV142" s="18">
        <f t="shared" si="190"/>
        <v>0</v>
      </c>
      <c r="AW142" s="18">
        <f t="shared" si="191"/>
        <v>0</v>
      </c>
      <c r="AX142" s="18">
        <f t="shared" si="192"/>
        <v>0</v>
      </c>
    </row>
    <row r="143" spans="1:50" x14ac:dyDescent="0.25">
      <c r="A143">
        <f>feecalcs!A137</f>
        <v>0</v>
      </c>
      <c r="B143">
        <f>feecalcs!B137</f>
        <v>0</v>
      </c>
      <c r="C143">
        <f>feecalcs!D137</f>
        <v>0</v>
      </c>
      <c r="D143">
        <f>feecalcs!F137</f>
        <v>0</v>
      </c>
      <c r="E143">
        <f>feecalcs!G137</f>
        <v>0</v>
      </c>
      <c r="F143">
        <f>client_info!F140</f>
        <v>0</v>
      </c>
      <c r="G143">
        <f>client_info!G140</f>
        <v>0</v>
      </c>
      <c r="H143">
        <f>VLOOKUP(F143,lifeexpectancy!A:C,IF(feesovertime!G143="M",2,3),FALSE)</f>
        <v>80.209999999999994</v>
      </c>
      <c r="J143" s="18">
        <f t="shared" si="171"/>
        <v>0</v>
      </c>
      <c r="K143" s="18">
        <f t="shared" ref="K143:AC143" si="198">IF(J143=0,0,IF($F143-1+K$7&gt;=65,J143*(1+$B$2-$B$3),J143*(1+$B$2)+$B$4))</f>
        <v>0</v>
      </c>
      <c r="L143" s="18">
        <f t="shared" si="198"/>
        <v>0</v>
      </c>
      <c r="M143" s="18">
        <f t="shared" si="198"/>
        <v>0</v>
      </c>
      <c r="N143" s="18">
        <f t="shared" si="198"/>
        <v>0</v>
      </c>
      <c r="O143" s="18">
        <f t="shared" si="198"/>
        <v>0</v>
      </c>
      <c r="P143" s="18">
        <f t="shared" si="198"/>
        <v>0</v>
      </c>
      <c r="Q143" s="18">
        <f t="shared" si="198"/>
        <v>0</v>
      </c>
      <c r="R143" s="18">
        <f t="shared" si="198"/>
        <v>0</v>
      </c>
      <c r="S143" s="18">
        <f t="shared" si="198"/>
        <v>0</v>
      </c>
      <c r="T143" s="18">
        <f t="shared" si="198"/>
        <v>0</v>
      </c>
      <c r="U143" s="18">
        <f t="shared" si="198"/>
        <v>0</v>
      </c>
      <c r="V143" s="18">
        <f t="shared" si="198"/>
        <v>0</v>
      </c>
      <c r="W143" s="18">
        <f t="shared" si="198"/>
        <v>0</v>
      </c>
      <c r="X143" s="18">
        <f t="shared" si="198"/>
        <v>0</v>
      </c>
      <c r="Y143" s="18">
        <f t="shared" si="198"/>
        <v>0</v>
      </c>
      <c r="Z143" s="18">
        <f t="shared" si="198"/>
        <v>0</v>
      </c>
      <c r="AA143" s="18">
        <f t="shared" si="198"/>
        <v>0</v>
      </c>
      <c r="AB143" s="18">
        <f t="shared" si="198"/>
        <v>0</v>
      </c>
      <c r="AC143" s="18">
        <f t="shared" si="198"/>
        <v>0</v>
      </c>
      <c r="AE143" s="18">
        <f t="shared" si="173"/>
        <v>0</v>
      </c>
      <c r="AF143" s="18">
        <f t="shared" si="174"/>
        <v>0</v>
      </c>
      <c r="AG143" s="18">
        <f t="shared" si="175"/>
        <v>0</v>
      </c>
      <c r="AH143" s="18">
        <f t="shared" si="176"/>
        <v>0</v>
      </c>
      <c r="AI143" s="18">
        <f t="shared" si="177"/>
        <v>0</v>
      </c>
      <c r="AJ143" s="18">
        <f t="shared" si="178"/>
        <v>0</v>
      </c>
      <c r="AK143" s="18">
        <f t="shared" si="179"/>
        <v>0</v>
      </c>
      <c r="AL143" s="18">
        <f t="shared" si="180"/>
        <v>0</v>
      </c>
      <c r="AM143" s="18">
        <f t="shared" si="181"/>
        <v>0</v>
      </c>
      <c r="AN143" s="18">
        <f t="shared" si="182"/>
        <v>0</v>
      </c>
      <c r="AO143" s="18">
        <f t="shared" si="183"/>
        <v>0</v>
      </c>
      <c r="AP143" s="18">
        <f t="shared" si="184"/>
        <v>0</v>
      </c>
      <c r="AQ143" s="18">
        <f t="shared" si="185"/>
        <v>0</v>
      </c>
      <c r="AR143" s="18">
        <f t="shared" si="186"/>
        <v>0</v>
      </c>
      <c r="AS143" s="18">
        <f t="shared" si="187"/>
        <v>0</v>
      </c>
      <c r="AT143" s="18">
        <f t="shared" si="188"/>
        <v>0</v>
      </c>
      <c r="AU143" s="18">
        <f t="shared" si="189"/>
        <v>0</v>
      </c>
      <c r="AV143" s="18">
        <f t="shared" si="190"/>
        <v>0</v>
      </c>
      <c r="AW143" s="18">
        <f t="shared" si="191"/>
        <v>0</v>
      </c>
      <c r="AX143" s="18">
        <f t="shared" si="192"/>
        <v>0</v>
      </c>
    </row>
    <row r="144" spans="1:50" x14ac:dyDescent="0.25">
      <c r="A144">
        <f>feecalcs!A138</f>
        <v>0</v>
      </c>
      <c r="B144">
        <f>feecalcs!B138</f>
        <v>0</v>
      </c>
      <c r="C144">
        <f>feecalcs!D138</f>
        <v>0</v>
      </c>
      <c r="D144">
        <f>feecalcs!F138</f>
        <v>0</v>
      </c>
      <c r="E144">
        <f>feecalcs!G138</f>
        <v>0</v>
      </c>
      <c r="F144">
        <f>client_info!F141</f>
        <v>0</v>
      </c>
      <c r="G144">
        <f>client_info!G141</f>
        <v>0</v>
      </c>
      <c r="H144">
        <f>VLOOKUP(F144,lifeexpectancy!A:C,IF(feesovertime!G144="M",2,3),FALSE)</f>
        <v>80.209999999999994</v>
      </c>
      <c r="J144" s="18">
        <f t="shared" si="171"/>
        <v>0</v>
      </c>
      <c r="K144" s="18">
        <f t="shared" ref="K144:AC144" si="199">IF(J144=0,0,IF($F144-1+K$7&gt;=65,J144*(1+$B$2-$B$3),J144*(1+$B$2)+$B$4))</f>
        <v>0</v>
      </c>
      <c r="L144" s="18">
        <f t="shared" si="199"/>
        <v>0</v>
      </c>
      <c r="M144" s="18">
        <f t="shared" si="199"/>
        <v>0</v>
      </c>
      <c r="N144" s="18">
        <f t="shared" si="199"/>
        <v>0</v>
      </c>
      <c r="O144" s="18">
        <f t="shared" si="199"/>
        <v>0</v>
      </c>
      <c r="P144" s="18">
        <f t="shared" si="199"/>
        <v>0</v>
      </c>
      <c r="Q144" s="18">
        <f t="shared" si="199"/>
        <v>0</v>
      </c>
      <c r="R144" s="18">
        <f t="shared" si="199"/>
        <v>0</v>
      </c>
      <c r="S144" s="18">
        <f t="shared" si="199"/>
        <v>0</v>
      </c>
      <c r="T144" s="18">
        <f t="shared" si="199"/>
        <v>0</v>
      </c>
      <c r="U144" s="18">
        <f t="shared" si="199"/>
        <v>0</v>
      </c>
      <c r="V144" s="18">
        <f t="shared" si="199"/>
        <v>0</v>
      </c>
      <c r="W144" s="18">
        <f t="shared" si="199"/>
        <v>0</v>
      </c>
      <c r="X144" s="18">
        <f t="shared" si="199"/>
        <v>0</v>
      </c>
      <c r="Y144" s="18">
        <f t="shared" si="199"/>
        <v>0</v>
      </c>
      <c r="Z144" s="18">
        <f t="shared" si="199"/>
        <v>0</v>
      </c>
      <c r="AA144" s="18">
        <f t="shared" si="199"/>
        <v>0</v>
      </c>
      <c r="AB144" s="18">
        <f t="shared" si="199"/>
        <v>0</v>
      </c>
      <c r="AC144" s="18">
        <f t="shared" si="199"/>
        <v>0</v>
      </c>
      <c r="AE144" s="18">
        <f t="shared" si="173"/>
        <v>0</v>
      </c>
      <c r="AF144" s="18">
        <f t="shared" si="174"/>
        <v>0</v>
      </c>
      <c r="AG144" s="18">
        <f t="shared" si="175"/>
        <v>0</v>
      </c>
      <c r="AH144" s="18">
        <f t="shared" si="176"/>
        <v>0</v>
      </c>
      <c r="AI144" s="18">
        <f t="shared" si="177"/>
        <v>0</v>
      </c>
      <c r="AJ144" s="18">
        <f t="shared" si="178"/>
        <v>0</v>
      </c>
      <c r="AK144" s="18">
        <f t="shared" si="179"/>
        <v>0</v>
      </c>
      <c r="AL144" s="18">
        <f t="shared" si="180"/>
        <v>0</v>
      </c>
      <c r="AM144" s="18">
        <f t="shared" si="181"/>
        <v>0</v>
      </c>
      <c r="AN144" s="18">
        <f t="shared" si="182"/>
        <v>0</v>
      </c>
      <c r="AO144" s="18">
        <f t="shared" si="183"/>
        <v>0</v>
      </c>
      <c r="AP144" s="18">
        <f t="shared" si="184"/>
        <v>0</v>
      </c>
      <c r="AQ144" s="18">
        <f t="shared" si="185"/>
        <v>0</v>
      </c>
      <c r="AR144" s="18">
        <f t="shared" si="186"/>
        <v>0</v>
      </c>
      <c r="AS144" s="18">
        <f t="shared" si="187"/>
        <v>0</v>
      </c>
      <c r="AT144" s="18">
        <f t="shared" si="188"/>
        <v>0</v>
      </c>
      <c r="AU144" s="18">
        <f t="shared" si="189"/>
        <v>0</v>
      </c>
      <c r="AV144" s="18">
        <f t="shared" si="190"/>
        <v>0</v>
      </c>
      <c r="AW144" s="18">
        <f t="shared" si="191"/>
        <v>0</v>
      </c>
      <c r="AX144" s="18">
        <f t="shared" si="192"/>
        <v>0</v>
      </c>
    </row>
    <row r="145" spans="1:50" x14ac:dyDescent="0.25">
      <c r="A145">
        <f>feecalcs!A139</f>
        <v>0</v>
      </c>
      <c r="B145">
        <f>feecalcs!B139</f>
        <v>0</v>
      </c>
      <c r="C145">
        <f>feecalcs!D139</f>
        <v>0</v>
      </c>
      <c r="D145">
        <f>feecalcs!F139</f>
        <v>0</v>
      </c>
      <c r="E145">
        <f>feecalcs!G139</f>
        <v>0</v>
      </c>
      <c r="F145">
        <f>client_info!F142</f>
        <v>0</v>
      </c>
      <c r="G145">
        <f>client_info!G142</f>
        <v>0</v>
      </c>
      <c r="H145">
        <f>VLOOKUP(F145,lifeexpectancy!A:C,IF(feesovertime!G145="M",2,3),FALSE)</f>
        <v>80.209999999999994</v>
      </c>
      <c r="J145" s="18">
        <f t="shared" si="171"/>
        <v>0</v>
      </c>
      <c r="K145" s="18">
        <f t="shared" ref="K145:AC145" si="200">IF(J145=0,0,IF($F145-1+K$7&gt;=65,J145*(1+$B$2-$B$3),J145*(1+$B$2)+$B$4))</f>
        <v>0</v>
      </c>
      <c r="L145" s="18">
        <f t="shared" si="200"/>
        <v>0</v>
      </c>
      <c r="M145" s="18">
        <f t="shared" si="200"/>
        <v>0</v>
      </c>
      <c r="N145" s="18">
        <f t="shared" si="200"/>
        <v>0</v>
      </c>
      <c r="O145" s="18">
        <f t="shared" si="200"/>
        <v>0</v>
      </c>
      <c r="P145" s="18">
        <f t="shared" si="200"/>
        <v>0</v>
      </c>
      <c r="Q145" s="18">
        <f t="shared" si="200"/>
        <v>0</v>
      </c>
      <c r="R145" s="18">
        <f t="shared" si="200"/>
        <v>0</v>
      </c>
      <c r="S145" s="18">
        <f t="shared" si="200"/>
        <v>0</v>
      </c>
      <c r="T145" s="18">
        <f t="shared" si="200"/>
        <v>0</v>
      </c>
      <c r="U145" s="18">
        <f t="shared" si="200"/>
        <v>0</v>
      </c>
      <c r="V145" s="18">
        <f t="shared" si="200"/>
        <v>0</v>
      </c>
      <c r="W145" s="18">
        <f t="shared" si="200"/>
        <v>0</v>
      </c>
      <c r="X145" s="18">
        <f t="shared" si="200"/>
        <v>0</v>
      </c>
      <c r="Y145" s="18">
        <f t="shared" si="200"/>
        <v>0</v>
      </c>
      <c r="Z145" s="18">
        <f t="shared" si="200"/>
        <v>0</v>
      </c>
      <c r="AA145" s="18">
        <f t="shared" si="200"/>
        <v>0</v>
      </c>
      <c r="AB145" s="18">
        <f t="shared" si="200"/>
        <v>0</v>
      </c>
      <c r="AC145" s="18">
        <f t="shared" si="200"/>
        <v>0</v>
      </c>
      <c r="AE145" s="18">
        <f t="shared" si="173"/>
        <v>0</v>
      </c>
      <c r="AF145" s="18">
        <f t="shared" si="174"/>
        <v>0</v>
      </c>
      <c r="AG145" s="18">
        <f t="shared" si="175"/>
        <v>0</v>
      </c>
      <c r="AH145" s="18">
        <f t="shared" si="176"/>
        <v>0</v>
      </c>
      <c r="AI145" s="18">
        <f t="shared" si="177"/>
        <v>0</v>
      </c>
      <c r="AJ145" s="18">
        <f t="shared" si="178"/>
        <v>0</v>
      </c>
      <c r="AK145" s="18">
        <f t="shared" si="179"/>
        <v>0</v>
      </c>
      <c r="AL145" s="18">
        <f t="shared" si="180"/>
        <v>0</v>
      </c>
      <c r="AM145" s="18">
        <f t="shared" si="181"/>
        <v>0</v>
      </c>
      <c r="AN145" s="18">
        <f t="shared" si="182"/>
        <v>0</v>
      </c>
      <c r="AO145" s="18">
        <f t="shared" si="183"/>
        <v>0</v>
      </c>
      <c r="AP145" s="18">
        <f t="shared" si="184"/>
        <v>0</v>
      </c>
      <c r="AQ145" s="18">
        <f t="shared" si="185"/>
        <v>0</v>
      </c>
      <c r="AR145" s="18">
        <f t="shared" si="186"/>
        <v>0</v>
      </c>
      <c r="AS145" s="18">
        <f t="shared" si="187"/>
        <v>0</v>
      </c>
      <c r="AT145" s="18">
        <f t="shared" si="188"/>
        <v>0</v>
      </c>
      <c r="AU145" s="18">
        <f t="shared" si="189"/>
        <v>0</v>
      </c>
      <c r="AV145" s="18">
        <f t="shared" si="190"/>
        <v>0</v>
      </c>
      <c r="AW145" s="18">
        <f t="shared" si="191"/>
        <v>0</v>
      </c>
      <c r="AX145" s="18">
        <f t="shared" si="192"/>
        <v>0</v>
      </c>
    </row>
    <row r="146" spans="1:50" x14ac:dyDescent="0.25">
      <c r="A146">
        <f>feecalcs!A140</f>
        <v>0</v>
      </c>
      <c r="B146">
        <f>feecalcs!B140</f>
        <v>0</v>
      </c>
      <c r="C146">
        <f>feecalcs!D140</f>
        <v>0</v>
      </c>
      <c r="D146">
        <f>feecalcs!F140</f>
        <v>0</v>
      </c>
      <c r="E146">
        <f>feecalcs!G140</f>
        <v>0</v>
      </c>
      <c r="F146">
        <f>client_info!F143</f>
        <v>0</v>
      </c>
      <c r="G146">
        <f>client_info!G143</f>
        <v>0</v>
      </c>
      <c r="H146">
        <f>VLOOKUP(F146,lifeexpectancy!A:C,IF(feesovertime!G146="M",2,3),FALSE)</f>
        <v>80.209999999999994</v>
      </c>
      <c r="J146" s="18">
        <f t="shared" si="171"/>
        <v>0</v>
      </c>
      <c r="K146" s="18">
        <f t="shared" ref="K146:AC146" si="201">IF(J146=0,0,IF($F146-1+K$7&gt;=65,J146*(1+$B$2-$B$3),J146*(1+$B$2)+$B$4))</f>
        <v>0</v>
      </c>
      <c r="L146" s="18">
        <f t="shared" si="201"/>
        <v>0</v>
      </c>
      <c r="M146" s="18">
        <f t="shared" si="201"/>
        <v>0</v>
      </c>
      <c r="N146" s="18">
        <f t="shared" si="201"/>
        <v>0</v>
      </c>
      <c r="O146" s="18">
        <f t="shared" si="201"/>
        <v>0</v>
      </c>
      <c r="P146" s="18">
        <f t="shared" si="201"/>
        <v>0</v>
      </c>
      <c r="Q146" s="18">
        <f t="shared" si="201"/>
        <v>0</v>
      </c>
      <c r="R146" s="18">
        <f t="shared" si="201"/>
        <v>0</v>
      </c>
      <c r="S146" s="18">
        <f t="shared" si="201"/>
        <v>0</v>
      </c>
      <c r="T146" s="18">
        <f t="shared" si="201"/>
        <v>0</v>
      </c>
      <c r="U146" s="18">
        <f t="shared" si="201"/>
        <v>0</v>
      </c>
      <c r="V146" s="18">
        <f t="shared" si="201"/>
        <v>0</v>
      </c>
      <c r="W146" s="18">
        <f t="shared" si="201"/>
        <v>0</v>
      </c>
      <c r="X146" s="18">
        <f t="shared" si="201"/>
        <v>0</v>
      </c>
      <c r="Y146" s="18">
        <f t="shared" si="201"/>
        <v>0</v>
      </c>
      <c r="Z146" s="18">
        <f t="shared" si="201"/>
        <v>0</v>
      </c>
      <c r="AA146" s="18">
        <f t="shared" si="201"/>
        <v>0</v>
      </c>
      <c r="AB146" s="18">
        <f t="shared" si="201"/>
        <v>0</v>
      </c>
      <c r="AC146" s="18">
        <f t="shared" si="201"/>
        <v>0</v>
      </c>
      <c r="AE146" s="18">
        <f t="shared" si="173"/>
        <v>0</v>
      </c>
      <c r="AF146" s="18">
        <f t="shared" si="174"/>
        <v>0</v>
      </c>
      <c r="AG146" s="18">
        <f t="shared" si="175"/>
        <v>0</v>
      </c>
      <c r="AH146" s="18">
        <f t="shared" si="176"/>
        <v>0</v>
      </c>
      <c r="AI146" s="18">
        <f t="shared" si="177"/>
        <v>0</v>
      </c>
      <c r="AJ146" s="18">
        <f t="shared" si="178"/>
        <v>0</v>
      </c>
      <c r="AK146" s="18">
        <f t="shared" si="179"/>
        <v>0</v>
      </c>
      <c r="AL146" s="18">
        <f t="shared" si="180"/>
        <v>0</v>
      </c>
      <c r="AM146" s="18">
        <f t="shared" si="181"/>
        <v>0</v>
      </c>
      <c r="AN146" s="18">
        <f t="shared" si="182"/>
        <v>0</v>
      </c>
      <c r="AO146" s="18">
        <f t="shared" si="183"/>
        <v>0</v>
      </c>
      <c r="AP146" s="18">
        <f t="shared" si="184"/>
        <v>0</v>
      </c>
      <c r="AQ146" s="18">
        <f t="shared" si="185"/>
        <v>0</v>
      </c>
      <c r="AR146" s="18">
        <f t="shared" si="186"/>
        <v>0</v>
      </c>
      <c r="AS146" s="18">
        <f t="shared" si="187"/>
        <v>0</v>
      </c>
      <c r="AT146" s="18">
        <f t="shared" si="188"/>
        <v>0</v>
      </c>
      <c r="AU146" s="18">
        <f t="shared" si="189"/>
        <v>0</v>
      </c>
      <c r="AV146" s="18">
        <f t="shared" si="190"/>
        <v>0</v>
      </c>
      <c r="AW146" s="18">
        <f t="shared" si="191"/>
        <v>0</v>
      </c>
      <c r="AX146" s="18">
        <f t="shared" si="192"/>
        <v>0</v>
      </c>
    </row>
    <row r="147" spans="1:50" x14ac:dyDescent="0.25">
      <c r="A147">
        <f>feecalcs!A141</f>
        <v>0</v>
      </c>
      <c r="B147">
        <f>feecalcs!B141</f>
        <v>0</v>
      </c>
      <c r="C147">
        <f>feecalcs!D141</f>
        <v>0</v>
      </c>
      <c r="D147">
        <f>feecalcs!F141</f>
        <v>0</v>
      </c>
      <c r="E147">
        <f>feecalcs!G141</f>
        <v>0</v>
      </c>
      <c r="F147">
        <f>client_info!F144</f>
        <v>0</v>
      </c>
      <c r="G147">
        <f>client_info!G144</f>
        <v>0</v>
      </c>
      <c r="H147">
        <f>VLOOKUP(F147,lifeexpectancy!A:C,IF(feesovertime!G147="M",2,3),FALSE)</f>
        <v>80.209999999999994</v>
      </c>
      <c r="J147" s="18">
        <f t="shared" si="171"/>
        <v>0</v>
      </c>
      <c r="K147" s="18">
        <f t="shared" ref="K147:AC147" si="202">IF(J147=0,0,IF($F147-1+K$7&gt;=65,J147*(1+$B$2-$B$3),J147*(1+$B$2)+$B$4))</f>
        <v>0</v>
      </c>
      <c r="L147" s="18">
        <f t="shared" si="202"/>
        <v>0</v>
      </c>
      <c r="M147" s="18">
        <f t="shared" si="202"/>
        <v>0</v>
      </c>
      <c r="N147" s="18">
        <f t="shared" si="202"/>
        <v>0</v>
      </c>
      <c r="O147" s="18">
        <f t="shared" si="202"/>
        <v>0</v>
      </c>
      <c r="P147" s="18">
        <f t="shared" si="202"/>
        <v>0</v>
      </c>
      <c r="Q147" s="18">
        <f t="shared" si="202"/>
        <v>0</v>
      </c>
      <c r="R147" s="18">
        <f t="shared" si="202"/>
        <v>0</v>
      </c>
      <c r="S147" s="18">
        <f t="shared" si="202"/>
        <v>0</v>
      </c>
      <c r="T147" s="18">
        <f t="shared" si="202"/>
        <v>0</v>
      </c>
      <c r="U147" s="18">
        <f t="shared" si="202"/>
        <v>0</v>
      </c>
      <c r="V147" s="18">
        <f t="shared" si="202"/>
        <v>0</v>
      </c>
      <c r="W147" s="18">
        <f t="shared" si="202"/>
        <v>0</v>
      </c>
      <c r="X147" s="18">
        <f t="shared" si="202"/>
        <v>0</v>
      </c>
      <c r="Y147" s="18">
        <f t="shared" si="202"/>
        <v>0</v>
      </c>
      <c r="Z147" s="18">
        <f t="shared" si="202"/>
        <v>0</v>
      </c>
      <c r="AA147" s="18">
        <f t="shared" si="202"/>
        <v>0</v>
      </c>
      <c r="AB147" s="18">
        <f t="shared" si="202"/>
        <v>0</v>
      </c>
      <c r="AC147" s="18">
        <f t="shared" si="202"/>
        <v>0</v>
      </c>
      <c r="AE147" s="18">
        <f t="shared" si="173"/>
        <v>0</v>
      </c>
      <c r="AF147" s="18">
        <f t="shared" si="174"/>
        <v>0</v>
      </c>
      <c r="AG147" s="18">
        <f t="shared" si="175"/>
        <v>0</v>
      </c>
      <c r="AH147" s="18">
        <f t="shared" si="176"/>
        <v>0</v>
      </c>
      <c r="AI147" s="18">
        <f t="shared" si="177"/>
        <v>0</v>
      </c>
      <c r="AJ147" s="18">
        <f t="shared" si="178"/>
        <v>0</v>
      </c>
      <c r="AK147" s="18">
        <f t="shared" si="179"/>
        <v>0</v>
      </c>
      <c r="AL147" s="18">
        <f t="shared" si="180"/>
        <v>0</v>
      </c>
      <c r="AM147" s="18">
        <f t="shared" si="181"/>
        <v>0</v>
      </c>
      <c r="AN147" s="18">
        <f t="shared" si="182"/>
        <v>0</v>
      </c>
      <c r="AO147" s="18">
        <f t="shared" si="183"/>
        <v>0</v>
      </c>
      <c r="AP147" s="18">
        <f t="shared" si="184"/>
        <v>0</v>
      </c>
      <c r="AQ147" s="18">
        <f t="shared" si="185"/>
        <v>0</v>
      </c>
      <c r="AR147" s="18">
        <f t="shared" si="186"/>
        <v>0</v>
      </c>
      <c r="AS147" s="18">
        <f t="shared" si="187"/>
        <v>0</v>
      </c>
      <c r="AT147" s="18">
        <f t="shared" si="188"/>
        <v>0</v>
      </c>
      <c r="AU147" s="18">
        <f t="shared" si="189"/>
        <v>0</v>
      </c>
      <c r="AV147" s="18">
        <f t="shared" si="190"/>
        <v>0</v>
      </c>
      <c r="AW147" s="18">
        <f t="shared" si="191"/>
        <v>0</v>
      </c>
      <c r="AX147" s="18">
        <f t="shared" si="192"/>
        <v>0</v>
      </c>
    </row>
    <row r="148" spans="1:50" x14ac:dyDescent="0.25">
      <c r="A148">
        <f>feecalcs!A142</f>
        <v>0</v>
      </c>
      <c r="B148">
        <f>feecalcs!B142</f>
        <v>0</v>
      </c>
      <c r="C148">
        <f>feecalcs!D142</f>
        <v>0</v>
      </c>
      <c r="D148">
        <f>feecalcs!F142</f>
        <v>0</v>
      </c>
      <c r="E148">
        <f>feecalcs!G142</f>
        <v>0</v>
      </c>
      <c r="F148">
        <f>client_info!F145</f>
        <v>0</v>
      </c>
      <c r="G148">
        <f>client_info!G145</f>
        <v>0</v>
      </c>
      <c r="H148">
        <f>VLOOKUP(F148,lifeexpectancy!A:C,IF(feesovertime!G148="M",2,3),FALSE)</f>
        <v>80.209999999999994</v>
      </c>
      <c r="J148" s="18">
        <f t="shared" si="171"/>
        <v>0</v>
      </c>
      <c r="K148" s="18">
        <f t="shared" ref="K148:AC148" si="203">IF(J148=0,0,IF($F148-1+K$7&gt;=65,J148*(1+$B$2-$B$3),J148*(1+$B$2)+$B$4))</f>
        <v>0</v>
      </c>
      <c r="L148" s="18">
        <f t="shared" si="203"/>
        <v>0</v>
      </c>
      <c r="M148" s="18">
        <f t="shared" si="203"/>
        <v>0</v>
      </c>
      <c r="N148" s="18">
        <f t="shared" si="203"/>
        <v>0</v>
      </c>
      <c r="O148" s="18">
        <f t="shared" si="203"/>
        <v>0</v>
      </c>
      <c r="P148" s="18">
        <f t="shared" si="203"/>
        <v>0</v>
      </c>
      <c r="Q148" s="18">
        <f t="shared" si="203"/>
        <v>0</v>
      </c>
      <c r="R148" s="18">
        <f t="shared" si="203"/>
        <v>0</v>
      </c>
      <c r="S148" s="18">
        <f t="shared" si="203"/>
        <v>0</v>
      </c>
      <c r="T148" s="18">
        <f t="shared" si="203"/>
        <v>0</v>
      </c>
      <c r="U148" s="18">
        <f t="shared" si="203"/>
        <v>0</v>
      </c>
      <c r="V148" s="18">
        <f t="shared" si="203"/>
        <v>0</v>
      </c>
      <c r="W148" s="18">
        <f t="shared" si="203"/>
        <v>0</v>
      </c>
      <c r="X148" s="18">
        <f t="shared" si="203"/>
        <v>0</v>
      </c>
      <c r="Y148" s="18">
        <f t="shared" si="203"/>
        <v>0</v>
      </c>
      <c r="Z148" s="18">
        <f t="shared" si="203"/>
        <v>0</v>
      </c>
      <c r="AA148" s="18">
        <f t="shared" si="203"/>
        <v>0</v>
      </c>
      <c r="AB148" s="18">
        <f t="shared" si="203"/>
        <v>0</v>
      </c>
      <c r="AC148" s="18">
        <f t="shared" si="203"/>
        <v>0</v>
      </c>
      <c r="AE148" s="18">
        <f t="shared" si="173"/>
        <v>0</v>
      </c>
      <c r="AF148" s="18">
        <f t="shared" si="174"/>
        <v>0</v>
      </c>
      <c r="AG148" s="18">
        <f t="shared" si="175"/>
        <v>0</v>
      </c>
      <c r="AH148" s="18">
        <f t="shared" si="176"/>
        <v>0</v>
      </c>
      <c r="AI148" s="18">
        <f t="shared" si="177"/>
        <v>0</v>
      </c>
      <c r="AJ148" s="18">
        <f t="shared" si="178"/>
        <v>0</v>
      </c>
      <c r="AK148" s="18">
        <f t="shared" si="179"/>
        <v>0</v>
      </c>
      <c r="AL148" s="18">
        <f t="shared" si="180"/>
        <v>0</v>
      </c>
      <c r="AM148" s="18">
        <f t="shared" si="181"/>
        <v>0</v>
      </c>
      <c r="AN148" s="18">
        <f t="shared" si="182"/>
        <v>0</v>
      </c>
      <c r="AO148" s="18">
        <f t="shared" si="183"/>
        <v>0</v>
      </c>
      <c r="AP148" s="18">
        <f t="shared" si="184"/>
        <v>0</v>
      </c>
      <c r="AQ148" s="18">
        <f t="shared" si="185"/>
        <v>0</v>
      </c>
      <c r="AR148" s="18">
        <f t="shared" si="186"/>
        <v>0</v>
      </c>
      <c r="AS148" s="18">
        <f t="shared" si="187"/>
        <v>0</v>
      </c>
      <c r="AT148" s="18">
        <f t="shared" si="188"/>
        <v>0</v>
      </c>
      <c r="AU148" s="18">
        <f t="shared" si="189"/>
        <v>0</v>
      </c>
      <c r="AV148" s="18">
        <f t="shared" si="190"/>
        <v>0</v>
      </c>
      <c r="AW148" s="18">
        <f t="shared" si="191"/>
        <v>0</v>
      </c>
      <c r="AX148" s="18">
        <f t="shared" si="192"/>
        <v>0</v>
      </c>
    </row>
    <row r="149" spans="1:50" x14ac:dyDescent="0.25">
      <c r="A149">
        <f>feecalcs!A143</f>
        <v>0</v>
      </c>
      <c r="B149">
        <f>feecalcs!B143</f>
        <v>0</v>
      </c>
      <c r="C149">
        <f>feecalcs!D143</f>
        <v>0</v>
      </c>
      <c r="D149">
        <f>feecalcs!F143</f>
        <v>0</v>
      </c>
      <c r="E149">
        <f>feecalcs!G143</f>
        <v>0</v>
      </c>
      <c r="F149">
        <f>client_info!F146</f>
        <v>0</v>
      </c>
      <c r="G149">
        <f>client_info!G146</f>
        <v>0</v>
      </c>
      <c r="H149">
        <f>VLOOKUP(F149,lifeexpectancy!A:C,IF(feesovertime!G149="M",2,3),FALSE)</f>
        <v>80.209999999999994</v>
      </c>
      <c r="J149" s="18">
        <f t="shared" si="171"/>
        <v>0</v>
      </c>
      <c r="K149" s="18">
        <f t="shared" ref="K149:AC149" si="204">IF(J149=0,0,IF($F149-1+K$7&gt;=65,J149*(1+$B$2-$B$3),J149*(1+$B$2)+$B$4))</f>
        <v>0</v>
      </c>
      <c r="L149" s="18">
        <f t="shared" si="204"/>
        <v>0</v>
      </c>
      <c r="M149" s="18">
        <f t="shared" si="204"/>
        <v>0</v>
      </c>
      <c r="N149" s="18">
        <f t="shared" si="204"/>
        <v>0</v>
      </c>
      <c r="O149" s="18">
        <f t="shared" si="204"/>
        <v>0</v>
      </c>
      <c r="P149" s="18">
        <f t="shared" si="204"/>
        <v>0</v>
      </c>
      <c r="Q149" s="18">
        <f t="shared" si="204"/>
        <v>0</v>
      </c>
      <c r="R149" s="18">
        <f t="shared" si="204"/>
        <v>0</v>
      </c>
      <c r="S149" s="18">
        <f t="shared" si="204"/>
        <v>0</v>
      </c>
      <c r="T149" s="18">
        <f t="shared" si="204"/>
        <v>0</v>
      </c>
      <c r="U149" s="18">
        <f t="shared" si="204"/>
        <v>0</v>
      </c>
      <c r="V149" s="18">
        <f t="shared" si="204"/>
        <v>0</v>
      </c>
      <c r="W149" s="18">
        <f t="shared" si="204"/>
        <v>0</v>
      </c>
      <c r="X149" s="18">
        <f t="shared" si="204"/>
        <v>0</v>
      </c>
      <c r="Y149" s="18">
        <f t="shared" si="204"/>
        <v>0</v>
      </c>
      <c r="Z149" s="18">
        <f t="shared" si="204"/>
        <v>0</v>
      </c>
      <c r="AA149" s="18">
        <f t="shared" si="204"/>
        <v>0</v>
      </c>
      <c r="AB149" s="18">
        <f t="shared" si="204"/>
        <v>0</v>
      </c>
      <c r="AC149" s="18">
        <f t="shared" si="204"/>
        <v>0</v>
      </c>
      <c r="AE149" s="18">
        <f t="shared" si="173"/>
        <v>0</v>
      </c>
      <c r="AF149" s="18">
        <f t="shared" si="174"/>
        <v>0</v>
      </c>
      <c r="AG149" s="18">
        <f t="shared" si="175"/>
        <v>0</v>
      </c>
      <c r="AH149" s="18">
        <f t="shared" si="176"/>
        <v>0</v>
      </c>
      <c r="AI149" s="18">
        <f t="shared" si="177"/>
        <v>0</v>
      </c>
      <c r="AJ149" s="18">
        <f t="shared" si="178"/>
        <v>0</v>
      </c>
      <c r="AK149" s="18">
        <f t="shared" si="179"/>
        <v>0</v>
      </c>
      <c r="AL149" s="18">
        <f t="shared" si="180"/>
        <v>0</v>
      </c>
      <c r="AM149" s="18">
        <f t="shared" si="181"/>
        <v>0</v>
      </c>
      <c r="AN149" s="18">
        <f t="shared" si="182"/>
        <v>0</v>
      </c>
      <c r="AO149" s="18">
        <f t="shared" si="183"/>
        <v>0</v>
      </c>
      <c r="AP149" s="18">
        <f t="shared" si="184"/>
        <v>0</v>
      </c>
      <c r="AQ149" s="18">
        <f t="shared" si="185"/>
        <v>0</v>
      </c>
      <c r="AR149" s="18">
        <f t="shared" si="186"/>
        <v>0</v>
      </c>
      <c r="AS149" s="18">
        <f t="shared" si="187"/>
        <v>0</v>
      </c>
      <c r="AT149" s="18">
        <f t="shared" si="188"/>
        <v>0</v>
      </c>
      <c r="AU149" s="18">
        <f t="shared" si="189"/>
        <v>0</v>
      </c>
      <c r="AV149" s="18">
        <f t="shared" si="190"/>
        <v>0</v>
      </c>
      <c r="AW149" s="18">
        <f t="shared" si="191"/>
        <v>0</v>
      </c>
      <c r="AX149" s="18">
        <f t="shared" si="192"/>
        <v>0</v>
      </c>
    </row>
    <row r="150" spans="1:50" x14ac:dyDescent="0.25">
      <c r="A150">
        <f>feecalcs!A144</f>
        <v>0</v>
      </c>
      <c r="B150">
        <f>feecalcs!B144</f>
        <v>0</v>
      </c>
      <c r="C150">
        <f>feecalcs!D144</f>
        <v>0</v>
      </c>
      <c r="D150">
        <f>feecalcs!F144</f>
        <v>0</v>
      </c>
      <c r="E150">
        <f>feecalcs!G144</f>
        <v>0</v>
      </c>
      <c r="F150">
        <f>client_info!F147</f>
        <v>0</v>
      </c>
      <c r="G150">
        <f>client_info!G147</f>
        <v>0</v>
      </c>
      <c r="H150">
        <f>VLOOKUP(F150,lifeexpectancy!A:C,IF(feesovertime!G150="M",2,3),FALSE)</f>
        <v>80.209999999999994</v>
      </c>
      <c r="J150" s="18">
        <f t="shared" si="171"/>
        <v>0</v>
      </c>
      <c r="K150" s="18">
        <f t="shared" ref="K150:AC150" si="205">IF(J150=0,0,IF($F150-1+K$7&gt;=65,J150*(1+$B$2-$B$3),J150*(1+$B$2)+$B$4))</f>
        <v>0</v>
      </c>
      <c r="L150" s="18">
        <f t="shared" si="205"/>
        <v>0</v>
      </c>
      <c r="M150" s="18">
        <f t="shared" si="205"/>
        <v>0</v>
      </c>
      <c r="N150" s="18">
        <f t="shared" si="205"/>
        <v>0</v>
      </c>
      <c r="O150" s="18">
        <f t="shared" si="205"/>
        <v>0</v>
      </c>
      <c r="P150" s="18">
        <f t="shared" si="205"/>
        <v>0</v>
      </c>
      <c r="Q150" s="18">
        <f t="shared" si="205"/>
        <v>0</v>
      </c>
      <c r="R150" s="18">
        <f t="shared" si="205"/>
        <v>0</v>
      </c>
      <c r="S150" s="18">
        <f t="shared" si="205"/>
        <v>0</v>
      </c>
      <c r="T150" s="18">
        <f t="shared" si="205"/>
        <v>0</v>
      </c>
      <c r="U150" s="18">
        <f t="shared" si="205"/>
        <v>0</v>
      </c>
      <c r="V150" s="18">
        <f t="shared" si="205"/>
        <v>0</v>
      </c>
      <c r="W150" s="18">
        <f t="shared" si="205"/>
        <v>0</v>
      </c>
      <c r="X150" s="18">
        <f t="shared" si="205"/>
        <v>0</v>
      </c>
      <c r="Y150" s="18">
        <f t="shared" si="205"/>
        <v>0</v>
      </c>
      <c r="Z150" s="18">
        <f t="shared" si="205"/>
        <v>0</v>
      </c>
      <c r="AA150" s="18">
        <f t="shared" si="205"/>
        <v>0</v>
      </c>
      <c r="AB150" s="18">
        <f t="shared" si="205"/>
        <v>0</v>
      </c>
      <c r="AC150" s="18">
        <f t="shared" si="205"/>
        <v>0</v>
      </c>
      <c r="AE150" s="18">
        <f t="shared" si="173"/>
        <v>0</v>
      </c>
      <c r="AF150" s="18">
        <f t="shared" si="174"/>
        <v>0</v>
      </c>
      <c r="AG150" s="18">
        <f t="shared" si="175"/>
        <v>0</v>
      </c>
      <c r="AH150" s="18">
        <f t="shared" si="176"/>
        <v>0</v>
      </c>
      <c r="AI150" s="18">
        <f t="shared" si="177"/>
        <v>0</v>
      </c>
      <c r="AJ150" s="18">
        <f t="shared" si="178"/>
        <v>0</v>
      </c>
      <c r="AK150" s="18">
        <f t="shared" si="179"/>
        <v>0</v>
      </c>
      <c r="AL150" s="18">
        <f t="shared" si="180"/>
        <v>0</v>
      </c>
      <c r="AM150" s="18">
        <f t="shared" si="181"/>
        <v>0</v>
      </c>
      <c r="AN150" s="18">
        <f t="shared" si="182"/>
        <v>0</v>
      </c>
      <c r="AO150" s="18">
        <f t="shared" si="183"/>
        <v>0</v>
      </c>
      <c r="AP150" s="18">
        <f t="shared" si="184"/>
        <v>0</v>
      </c>
      <c r="AQ150" s="18">
        <f t="shared" si="185"/>
        <v>0</v>
      </c>
      <c r="AR150" s="18">
        <f t="shared" si="186"/>
        <v>0</v>
      </c>
      <c r="AS150" s="18">
        <f t="shared" si="187"/>
        <v>0</v>
      </c>
      <c r="AT150" s="18">
        <f t="shared" si="188"/>
        <v>0</v>
      </c>
      <c r="AU150" s="18">
        <f t="shared" si="189"/>
        <v>0</v>
      </c>
      <c r="AV150" s="18">
        <f t="shared" si="190"/>
        <v>0</v>
      </c>
      <c r="AW150" s="18">
        <f t="shared" si="191"/>
        <v>0</v>
      </c>
      <c r="AX150" s="18">
        <f t="shared" si="192"/>
        <v>0</v>
      </c>
    </row>
    <row r="151" spans="1:50" x14ac:dyDescent="0.25">
      <c r="A151">
        <f>feecalcs!A145</f>
        <v>0</v>
      </c>
      <c r="B151">
        <f>feecalcs!B145</f>
        <v>0</v>
      </c>
      <c r="C151">
        <f>feecalcs!D145</f>
        <v>0</v>
      </c>
      <c r="D151">
        <f>feecalcs!F145</f>
        <v>0</v>
      </c>
      <c r="E151">
        <f>feecalcs!G145</f>
        <v>0</v>
      </c>
      <c r="F151">
        <f>client_info!F148</f>
        <v>0</v>
      </c>
      <c r="G151">
        <f>client_info!G148</f>
        <v>0</v>
      </c>
      <c r="H151">
        <f>VLOOKUP(F151,lifeexpectancy!A:C,IF(feesovertime!G151="M",2,3),FALSE)</f>
        <v>80.209999999999994</v>
      </c>
      <c r="J151" s="18">
        <f t="shared" si="171"/>
        <v>0</v>
      </c>
      <c r="K151" s="18">
        <f t="shared" ref="K151:AC151" si="206">IF(J151=0,0,IF($F151-1+K$7&gt;=65,J151*(1+$B$2-$B$3),J151*(1+$B$2)+$B$4))</f>
        <v>0</v>
      </c>
      <c r="L151" s="18">
        <f t="shared" si="206"/>
        <v>0</v>
      </c>
      <c r="M151" s="18">
        <f t="shared" si="206"/>
        <v>0</v>
      </c>
      <c r="N151" s="18">
        <f t="shared" si="206"/>
        <v>0</v>
      </c>
      <c r="O151" s="18">
        <f t="shared" si="206"/>
        <v>0</v>
      </c>
      <c r="P151" s="18">
        <f t="shared" si="206"/>
        <v>0</v>
      </c>
      <c r="Q151" s="18">
        <f t="shared" si="206"/>
        <v>0</v>
      </c>
      <c r="R151" s="18">
        <f t="shared" si="206"/>
        <v>0</v>
      </c>
      <c r="S151" s="18">
        <f t="shared" si="206"/>
        <v>0</v>
      </c>
      <c r="T151" s="18">
        <f t="shared" si="206"/>
        <v>0</v>
      </c>
      <c r="U151" s="18">
        <f t="shared" si="206"/>
        <v>0</v>
      </c>
      <c r="V151" s="18">
        <f t="shared" si="206"/>
        <v>0</v>
      </c>
      <c r="W151" s="18">
        <f t="shared" si="206"/>
        <v>0</v>
      </c>
      <c r="X151" s="18">
        <f t="shared" si="206"/>
        <v>0</v>
      </c>
      <c r="Y151" s="18">
        <f t="shared" si="206"/>
        <v>0</v>
      </c>
      <c r="Z151" s="18">
        <f t="shared" si="206"/>
        <v>0</v>
      </c>
      <c r="AA151" s="18">
        <f t="shared" si="206"/>
        <v>0</v>
      </c>
      <c r="AB151" s="18">
        <f t="shared" si="206"/>
        <v>0</v>
      </c>
      <c r="AC151" s="18">
        <f t="shared" si="206"/>
        <v>0</v>
      </c>
      <c r="AE151" s="18">
        <f t="shared" si="173"/>
        <v>0</v>
      </c>
      <c r="AF151" s="18">
        <f t="shared" si="174"/>
        <v>0</v>
      </c>
      <c r="AG151" s="18">
        <f t="shared" si="175"/>
        <v>0</v>
      </c>
      <c r="AH151" s="18">
        <f t="shared" si="176"/>
        <v>0</v>
      </c>
      <c r="AI151" s="18">
        <f t="shared" si="177"/>
        <v>0</v>
      </c>
      <c r="AJ151" s="18">
        <f t="shared" si="178"/>
        <v>0</v>
      </c>
      <c r="AK151" s="18">
        <f t="shared" si="179"/>
        <v>0</v>
      </c>
      <c r="AL151" s="18">
        <f t="shared" si="180"/>
        <v>0</v>
      </c>
      <c r="AM151" s="18">
        <f t="shared" si="181"/>
        <v>0</v>
      </c>
      <c r="AN151" s="18">
        <f t="shared" si="182"/>
        <v>0</v>
      </c>
      <c r="AO151" s="18">
        <f t="shared" si="183"/>
        <v>0</v>
      </c>
      <c r="AP151" s="18">
        <f t="shared" si="184"/>
        <v>0</v>
      </c>
      <c r="AQ151" s="18">
        <f t="shared" si="185"/>
        <v>0</v>
      </c>
      <c r="AR151" s="18">
        <f t="shared" si="186"/>
        <v>0</v>
      </c>
      <c r="AS151" s="18">
        <f t="shared" si="187"/>
        <v>0</v>
      </c>
      <c r="AT151" s="18">
        <f t="shared" si="188"/>
        <v>0</v>
      </c>
      <c r="AU151" s="18">
        <f t="shared" si="189"/>
        <v>0</v>
      </c>
      <c r="AV151" s="18">
        <f t="shared" si="190"/>
        <v>0</v>
      </c>
      <c r="AW151" s="18">
        <f t="shared" si="191"/>
        <v>0</v>
      </c>
      <c r="AX151" s="18">
        <f t="shared" si="192"/>
        <v>0</v>
      </c>
    </row>
    <row r="152" spans="1:50" x14ac:dyDescent="0.25">
      <c r="A152">
        <f>feecalcs!A146</f>
        <v>0</v>
      </c>
      <c r="B152">
        <f>feecalcs!B146</f>
        <v>0</v>
      </c>
      <c r="C152">
        <f>feecalcs!D146</f>
        <v>0</v>
      </c>
      <c r="D152">
        <f>feecalcs!F146</f>
        <v>0</v>
      </c>
      <c r="E152">
        <f>feecalcs!G146</f>
        <v>0</v>
      </c>
      <c r="F152">
        <f>client_info!F149</f>
        <v>0</v>
      </c>
      <c r="G152">
        <f>client_info!G149</f>
        <v>0</v>
      </c>
      <c r="H152">
        <f>VLOOKUP(F152,lifeexpectancy!A:C,IF(feesovertime!G152="M",2,3),FALSE)</f>
        <v>80.209999999999994</v>
      </c>
      <c r="J152" s="18">
        <f t="shared" si="171"/>
        <v>0</v>
      </c>
      <c r="K152" s="18">
        <f t="shared" ref="K152:AC152" si="207">IF(J152=0,0,IF($F152-1+K$7&gt;=65,J152*(1+$B$2-$B$3),J152*(1+$B$2)+$B$4))</f>
        <v>0</v>
      </c>
      <c r="L152" s="18">
        <f t="shared" si="207"/>
        <v>0</v>
      </c>
      <c r="M152" s="18">
        <f t="shared" si="207"/>
        <v>0</v>
      </c>
      <c r="N152" s="18">
        <f t="shared" si="207"/>
        <v>0</v>
      </c>
      <c r="O152" s="18">
        <f t="shared" si="207"/>
        <v>0</v>
      </c>
      <c r="P152" s="18">
        <f t="shared" si="207"/>
        <v>0</v>
      </c>
      <c r="Q152" s="18">
        <f t="shared" si="207"/>
        <v>0</v>
      </c>
      <c r="R152" s="18">
        <f t="shared" si="207"/>
        <v>0</v>
      </c>
      <c r="S152" s="18">
        <f t="shared" si="207"/>
        <v>0</v>
      </c>
      <c r="T152" s="18">
        <f t="shared" si="207"/>
        <v>0</v>
      </c>
      <c r="U152" s="18">
        <f t="shared" si="207"/>
        <v>0</v>
      </c>
      <c r="V152" s="18">
        <f t="shared" si="207"/>
        <v>0</v>
      </c>
      <c r="W152" s="18">
        <f t="shared" si="207"/>
        <v>0</v>
      </c>
      <c r="X152" s="18">
        <f t="shared" si="207"/>
        <v>0</v>
      </c>
      <c r="Y152" s="18">
        <f t="shared" si="207"/>
        <v>0</v>
      </c>
      <c r="Z152" s="18">
        <f t="shared" si="207"/>
        <v>0</v>
      </c>
      <c r="AA152" s="18">
        <f t="shared" si="207"/>
        <v>0</v>
      </c>
      <c r="AB152" s="18">
        <f t="shared" si="207"/>
        <v>0</v>
      </c>
      <c r="AC152" s="18">
        <f t="shared" si="207"/>
        <v>0</v>
      </c>
      <c r="AE152" s="18">
        <f t="shared" si="173"/>
        <v>0</v>
      </c>
      <c r="AF152" s="18">
        <f t="shared" si="174"/>
        <v>0</v>
      </c>
      <c r="AG152" s="18">
        <f t="shared" si="175"/>
        <v>0</v>
      </c>
      <c r="AH152" s="18">
        <f t="shared" si="176"/>
        <v>0</v>
      </c>
      <c r="AI152" s="18">
        <f t="shared" si="177"/>
        <v>0</v>
      </c>
      <c r="AJ152" s="18">
        <f t="shared" si="178"/>
        <v>0</v>
      </c>
      <c r="AK152" s="18">
        <f t="shared" si="179"/>
        <v>0</v>
      </c>
      <c r="AL152" s="18">
        <f t="shared" si="180"/>
        <v>0</v>
      </c>
      <c r="AM152" s="18">
        <f t="shared" si="181"/>
        <v>0</v>
      </c>
      <c r="AN152" s="18">
        <f t="shared" si="182"/>
        <v>0</v>
      </c>
      <c r="AO152" s="18">
        <f t="shared" si="183"/>
        <v>0</v>
      </c>
      <c r="AP152" s="18">
        <f t="shared" si="184"/>
        <v>0</v>
      </c>
      <c r="AQ152" s="18">
        <f t="shared" si="185"/>
        <v>0</v>
      </c>
      <c r="AR152" s="18">
        <f t="shared" si="186"/>
        <v>0</v>
      </c>
      <c r="AS152" s="18">
        <f t="shared" si="187"/>
        <v>0</v>
      </c>
      <c r="AT152" s="18">
        <f t="shared" si="188"/>
        <v>0</v>
      </c>
      <c r="AU152" s="18">
        <f t="shared" si="189"/>
        <v>0</v>
      </c>
      <c r="AV152" s="18">
        <f t="shared" si="190"/>
        <v>0</v>
      </c>
      <c r="AW152" s="18">
        <f t="shared" si="191"/>
        <v>0</v>
      </c>
      <c r="AX152" s="18">
        <f t="shared" si="192"/>
        <v>0</v>
      </c>
    </row>
    <row r="153" spans="1:50" x14ac:dyDescent="0.25">
      <c r="A153">
        <f>feecalcs!A147</f>
        <v>0</v>
      </c>
      <c r="B153">
        <f>feecalcs!B147</f>
        <v>0</v>
      </c>
      <c r="C153">
        <f>feecalcs!D147</f>
        <v>0</v>
      </c>
      <c r="D153">
        <f>feecalcs!F147</f>
        <v>0</v>
      </c>
      <c r="E153">
        <f>feecalcs!G147</f>
        <v>0</v>
      </c>
      <c r="F153">
        <f>client_info!F150</f>
        <v>0</v>
      </c>
      <c r="G153">
        <f>client_info!G150</f>
        <v>0</v>
      </c>
      <c r="H153">
        <f>VLOOKUP(F153,lifeexpectancy!A:C,IF(feesovertime!G153="M",2,3),FALSE)</f>
        <v>80.209999999999994</v>
      </c>
      <c r="J153" s="18">
        <f t="shared" si="171"/>
        <v>0</v>
      </c>
      <c r="K153" s="18">
        <f t="shared" ref="K153:AC153" si="208">IF(J153=0,0,IF($F153-1+K$7&gt;=65,J153*(1+$B$2-$B$3),J153*(1+$B$2)+$B$4))</f>
        <v>0</v>
      </c>
      <c r="L153" s="18">
        <f t="shared" si="208"/>
        <v>0</v>
      </c>
      <c r="M153" s="18">
        <f t="shared" si="208"/>
        <v>0</v>
      </c>
      <c r="N153" s="18">
        <f t="shared" si="208"/>
        <v>0</v>
      </c>
      <c r="O153" s="18">
        <f t="shared" si="208"/>
        <v>0</v>
      </c>
      <c r="P153" s="18">
        <f t="shared" si="208"/>
        <v>0</v>
      </c>
      <c r="Q153" s="18">
        <f t="shared" si="208"/>
        <v>0</v>
      </c>
      <c r="R153" s="18">
        <f t="shared" si="208"/>
        <v>0</v>
      </c>
      <c r="S153" s="18">
        <f t="shared" si="208"/>
        <v>0</v>
      </c>
      <c r="T153" s="18">
        <f t="shared" si="208"/>
        <v>0</v>
      </c>
      <c r="U153" s="18">
        <f t="shared" si="208"/>
        <v>0</v>
      </c>
      <c r="V153" s="18">
        <f t="shared" si="208"/>
        <v>0</v>
      </c>
      <c r="W153" s="18">
        <f t="shared" si="208"/>
        <v>0</v>
      </c>
      <c r="X153" s="18">
        <f t="shared" si="208"/>
        <v>0</v>
      </c>
      <c r="Y153" s="18">
        <f t="shared" si="208"/>
        <v>0</v>
      </c>
      <c r="Z153" s="18">
        <f t="shared" si="208"/>
        <v>0</v>
      </c>
      <c r="AA153" s="18">
        <f t="shared" si="208"/>
        <v>0</v>
      </c>
      <c r="AB153" s="18">
        <f t="shared" si="208"/>
        <v>0</v>
      </c>
      <c r="AC153" s="18">
        <f t="shared" si="208"/>
        <v>0</v>
      </c>
      <c r="AE153" s="18">
        <f t="shared" si="173"/>
        <v>0</v>
      </c>
      <c r="AF153" s="18">
        <f t="shared" si="174"/>
        <v>0</v>
      </c>
      <c r="AG153" s="18">
        <f t="shared" si="175"/>
        <v>0</v>
      </c>
      <c r="AH153" s="18">
        <f t="shared" si="176"/>
        <v>0</v>
      </c>
      <c r="AI153" s="18">
        <f t="shared" si="177"/>
        <v>0</v>
      </c>
      <c r="AJ153" s="18">
        <f t="shared" si="178"/>
        <v>0</v>
      </c>
      <c r="AK153" s="18">
        <f t="shared" si="179"/>
        <v>0</v>
      </c>
      <c r="AL153" s="18">
        <f t="shared" si="180"/>
        <v>0</v>
      </c>
      <c r="AM153" s="18">
        <f t="shared" si="181"/>
        <v>0</v>
      </c>
      <c r="AN153" s="18">
        <f t="shared" si="182"/>
        <v>0</v>
      </c>
      <c r="AO153" s="18">
        <f t="shared" si="183"/>
        <v>0</v>
      </c>
      <c r="AP153" s="18">
        <f t="shared" si="184"/>
        <v>0</v>
      </c>
      <c r="AQ153" s="18">
        <f t="shared" si="185"/>
        <v>0</v>
      </c>
      <c r="AR153" s="18">
        <f t="shared" si="186"/>
        <v>0</v>
      </c>
      <c r="AS153" s="18">
        <f t="shared" si="187"/>
        <v>0</v>
      </c>
      <c r="AT153" s="18">
        <f t="shared" si="188"/>
        <v>0</v>
      </c>
      <c r="AU153" s="18">
        <f t="shared" si="189"/>
        <v>0</v>
      </c>
      <c r="AV153" s="18">
        <f t="shared" si="190"/>
        <v>0</v>
      </c>
      <c r="AW153" s="18">
        <f t="shared" si="191"/>
        <v>0</v>
      </c>
      <c r="AX153" s="18">
        <f t="shared" si="192"/>
        <v>0</v>
      </c>
    </row>
    <row r="154" spans="1:50" x14ac:dyDescent="0.25">
      <c r="A154">
        <f>feecalcs!A148</f>
        <v>0</v>
      </c>
      <c r="B154">
        <f>feecalcs!B148</f>
        <v>0</v>
      </c>
      <c r="C154">
        <f>feecalcs!D148</f>
        <v>0</v>
      </c>
      <c r="D154">
        <f>feecalcs!F148</f>
        <v>0</v>
      </c>
      <c r="E154">
        <f>feecalcs!G148</f>
        <v>0</v>
      </c>
      <c r="F154">
        <f>client_info!F151</f>
        <v>0</v>
      </c>
      <c r="G154">
        <f>client_info!G151</f>
        <v>0</v>
      </c>
      <c r="H154">
        <f>VLOOKUP(F154,lifeexpectancy!A:C,IF(feesovertime!G154="M",2,3),FALSE)</f>
        <v>80.209999999999994</v>
      </c>
      <c r="J154" s="18">
        <f t="shared" si="171"/>
        <v>0</v>
      </c>
      <c r="K154" s="18">
        <f t="shared" ref="K154:AC154" si="209">IF(J154=0,0,IF($F154-1+K$7&gt;=65,J154*(1+$B$2-$B$3),J154*(1+$B$2)+$B$4))</f>
        <v>0</v>
      </c>
      <c r="L154" s="18">
        <f t="shared" si="209"/>
        <v>0</v>
      </c>
      <c r="M154" s="18">
        <f t="shared" si="209"/>
        <v>0</v>
      </c>
      <c r="N154" s="18">
        <f t="shared" si="209"/>
        <v>0</v>
      </c>
      <c r="O154" s="18">
        <f t="shared" si="209"/>
        <v>0</v>
      </c>
      <c r="P154" s="18">
        <f t="shared" si="209"/>
        <v>0</v>
      </c>
      <c r="Q154" s="18">
        <f t="shared" si="209"/>
        <v>0</v>
      </c>
      <c r="R154" s="18">
        <f t="shared" si="209"/>
        <v>0</v>
      </c>
      <c r="S154" s="18">
        <f t="shared" si="209"/>
        <v>0</v>
      </c>
      <c r="T154" s="18">
        <f t="shared" si="209"/>
        <v>0</v>
      </c>
      <c r="U154" s="18">
        <f t="shared" si="209"/>
        <v>0</v>
      </c>
      <c r="V154" s="18">
        <f t="shared" si="209"/>
        <v>0</v>
      </c>
      <c r="W154" s="18">
        <f t="shared" si="209"/>
        <v>0</v>
      </c>
      <c r="X154" s="18">
        <f t="shared" si="209"/>
        <v>0</v>
      </c>
      <c r="Y154" s="18">
        <f t="shared" si="209"/>
        <v>0</v>
      </c>
      <c r="Z154" s="18">
        <f t="shared" si="209"/>
        <v>0</v>
      </c>
      <c r="AA154" s="18">
        <f t="shared" si="209"/>
        <v>0</v>
      </c>
      <c r="AB154" s="18">
        <f t="shared" si="209"/>
        <v>0</v>
      </c>
      <c r="AC154" s="18">
        <f t="shared" si="209"/>
        <v>0</v>
      </c>
      <c r="AE154" s="18">
        <f t="shared" si="173"/>
        <v>0</v>
      </c>
      <c r="AF154" s="18">
        <f t="shared" si="174"/>
        <v>0</v>
      </c>
      <c r="AG154" s="18">
        <f t="shared" si="175"/>
        <v>0</v>
      </c>
      <c r="AH154" s="18">
        <f t="shared" si="176"/>
        <v>0</v>
      </c>
      <c r="AI154" s="18">
        <f t="shared" si="177"/>
        <v>0</v>
      </c>
      <c r="AJ154" s="18">
        <f t="shared" si="178"/>
        <v>0</v>
      </c>
      <c r="AK154" s="18">
        <f t="shared" si="179"/>
        <v>0</v>
      </c>
      <c r="AL154" s="18">
        <f t="shared" si="180"/>
        <v>0</v>
      </c>
      <c r="AM154" s="18">
        <f t="shared" si="181"/>
        <v>0</v>
      </c>
      <c r="AN154" s="18">
        <f t="shared" si="182"/>
        <v>0</v>
      </c>
      <c r="AO154" s="18">
        <f t="shared" si="183"/>
        <v>0</v>
      </c>
      <c r="AP154" s="18">
        <f t="shared" si="184"/>
        <v>0</v>
      </c>
      <c r="AQ154" s="18">
        <f t="shared" si="185"/>
        <v>0</v>
      </c>
      <c r="AR154" s="18">
        <f t="shared" si="186"/>
        <v>0</v>
      </c>
      <c r="AS154" s="18">
        <f t="shared" si="187"/>
        <v>0</v>
      </c>
      <c r="AT154" s="18">
        <f t="shared" si="188"/>
        <v>0</v>
      </c>
      <c r="AU154" s="18">
        <f t="shared" si="189"/>
        <v>0</v>
      </c>
      <c r="AV154" s="18">
        <f t="shared" si="190"/>
        <v>0</v>
      </c>
      <c r="AW154" s="18">
        <f t="shared" si="191"/>
        <v>0</v>
      </c>
      <c r="AX154" s="18">
        <f t="shared" si="192"/>
        <v>0</v>
      </c>
    </row>
    <row r="155" spans="1:50" x14ac:dyDescent="0.25">
      <c r="A155">
        <f>feecalcs!A149</f>
        <v>0</v>
      </c>
      <c r="B155">
        <f>feecalcs!B149</f>
        <v>0</v>
      </c>
      <c r="C155">
        <f>feecalcs!D149</f>
        <v>0</v>
      </c>
      <c r="D155">
        <f>feecalcs!F149</f>
        <v>0</v>
      </c>
      <c r="E155">
        <f>feecalcs!G149</f>
        <v>0</v>
      </c>
      <c r="F155">
        <f>client_info!F152</f>
        <v>0</v>
      </c>
      <c r="G155">
        <f>client_info!G152</f>
        <v>0</v>
      </c>
      <c r="H155">
        <f>VLOOKUP(F155,lifeexpectancy!A:C,IF(feesovertime!G155="M",2,3),FALSE)</f>
        <v>80.209999999999994</v>
      </c>
      <c r="J155" s="18">
        <f t="shared" si="171"/>
        <v>0</v>
      </c>
      <c r="K155" s="18">
        <f t="shared" ref="K155:AC155" si="210">IF(J155=0,0,IF($F155-1+K$7&gt;=65,J155*(1+$B$2-$B$3),J155*(1+$B$2)+$B$4))</f>
        <v>0</v>
      </c>
      <c r="L155" s="18">
        <f t="shared" si="210"/>
        <v>0</v>
      </c>
      <c r="M155" s="18">
        <f t="shared" si="210"/>
        <v>0</v>
      </c>
      <c r="N155" s="18">
        <f t="shared" si="210"/>
        <v>0</v>
      </c>
      <c r="O155" s="18">
        <f t="shared" si="210"/>
        <v>0</v>
      </c>
      <c r="P155" s="18">
        <f t="shared" si="210"/>
        <v>0</v>
      </c>
      <c r="Q155" s="18">
        <f t="shared" si="210"/>
        <v>0</v>
      </c>
      <c r="R155" s="18">
        <f t="shared" si="210"/>
        <v>0</v>
      </c>
      <c r="S155" s="18">
        <f t="shared" si="210"/>
        <v>0</v>
      </c>
      <c r="T155" s="18">
        <f t="shared" si="210"/>
        <v>0</v>
      </c>
      <c r="U155" s="18">
        <f t="shared" si="210"/>
        <v>0</v>
      </c>
      <c r="V155" s="18">
        <f t="shared" si="210"/>
        <v>0</v>
      </c>
      <c r="W155" s="18">
        <f t="shared" si="210"/>
        <v>0</v>
      </c>
      <c r="X155" s="18">
        <f t="shared" si="210"/>
        <v>0</v>
      </c>
      <c r="Y155" s="18">
        <f t="shared" si="210"/>
        <v>0</v>
      </c>
      <c r="Z155" s="18">
        <f t="shared" si="210"/>
        <v>0</v>
      </c>
      <c r="AA155" s="18">
        <f t="shared" si="210"/>
        <v>0</v>
      </c>
      <c r="AB155" s="18">
        <f t="shared" si="210"/>
        <v>0</v>
      </c>
      <c r="AC155" s="18">
        <f t="shared" si="210"/>
        <v>0</v>
      </c>
      <c r="AE155" s="18">
        <f t="shared" si="173"/>
        <v>0</v>
      </c>
      <c r="AF155" s="18">
        <f t="shared" si="174"/>
        <v>0</v>
      </c>
      <c r="AG155" s="18">
        <f t="shared" si="175"/>
        <v>0</v>
      </c>
      <c r="AH155" s="18">
        <f t="shared" si="176"/>
        <v>0</v>
      </c>
      <c r="AI155" s="18">
        <f t="shared" si="177"/>
        <v>0</v>
      </c>
      <c r="AJ155" s="18">
        <f t="shared" si="178"/>
        <v>0</v>
      </c>
      <c r="AK155" s="18">
        <f t="shared" si="179"/>
        <v>0</v>
      </c>
      <c r="AL155" s="18">
        <f t="shared" si="180"/>
        <v>0</v>
      </c>
      <c r="AM155" s="18">
        <f t="shared" si="181"/>
        <v>0</v>
      </c>
      <c r="AN155" s="18">
        <f t="shared" si="182"/>
        <v>0</v>
      </c>
      <c r="AO155" s="18">
        <f t="shared" si="183"/>
        <v>0</v>
      </c>
      <c r="AP155" s="18">
        <f t="shared" si="184"/>
        <v>0</v>
      </c>
      <c r="AQ155" s="18">
        <f t="shared" si="185"/>
        <v>0</v>
      </c>
      <c r="AR155" s="18">
        <f t="shared" si="186"/>
        <v>0</v>
      </c>
      <c r="AS155" s="18">
        <f t="shared" si="187"/>
        <v>0</v>
      </c>
      <c r="AT155" s="18">
        <f t="shared" si="188"/>
        <v>0</v>
      </c>
      <c r="AU155" s="18">
        <f t="shared" si="189"/>
        <v>0</v>
      </c>
      <c r="AV155" s="18">
        <f t="shared" si="190"/>
        <v>0</v>
      </c>
      <c r="AW155" s="18">
        <f t="shared" si="191"/>
        <v>0</v>
      </c>
      <c r="AX155" s="18">
        <f t="shared" si="192"/>
        <v>0</v>
      </c>
    </row>
    <row r="156" spans="1:50" x14ac:dyDescent="0.25">
      <c r="A156">
        <f>feecalcs!A150</f>
        <v>0</v>
      </c>
      <c r="B156">
        <f>feecalcs!B150</f>
        <v>0</v>
      </c>
      <c r="C156">
        <f>feecalcs!D150</f>
        <v>0</v>
      </c>
      <c r="D156">
        <f>feecalcs!F150</f>
        <v>0</v>
      </c>
      <c r="E156">
        <f>feecalcs!G150</f>
        <v>0</v>
      </c>
      <c r="F156">
        <f>client_info!F153</f>
        <v>0</v>
      </c>
      <c r="G156">
        <f>client_info!G153</f>
        <v>0</v>
      </c>
      <c r="H156">
        <f>VLOOKUP(F156,lifeexpectancy!A:C,IF(feesovertime!G156="M",2,3),FALSE)</f>
        <v>80.209999999999994</v>
      </c>
      <c r="J156" s="18">
        <f t="shared" si="171"/>
        <v>0</v>
      </c>
      <c r="K156" s="18">
        <f t="shared" ref="K156:AC156" si="211">IF(J156=0,0,IF($F156-1+K$7&gt;=65,J156*(1+$B$2-$B$3),J156*(1+$B$2)+$B$4))</f>
        <v>0</v>
      </c>
      <c r="L156" s="18">
        <f t="shared" si="211"/>
        <v>0</v>
      </c>
      <c r="M156" s="18">
        <f t="shared" si="211"/>
        <v>0</v>
      </c>
      <c r="N156" s="18">
        <f t="shared" si="211"/>
        <v>0</v>
      </c>
      <c r="O156" s="18">
        <f t="shared" si="211"/>
        <v>0</v>
      </c>
      <c r="P156" s="18">
        <f t="shared" si="211"/>
        <v>0</v>
      </c>
      <c r="Q156" s="18">
        <f t="shared" si="211"/>
        <v>0</v>
      </c>
      <c r="R156" s="18">
        <f t="shared" si="211"/>
        <v>0</v>
      </c>
      <c r="S156" s="18">
        <f t="shared" si="211"/>
        <v>0</v>
      </c>
      <c r="T156" s="18">
        <f t="shared" si="211"/>
        <v>0</v>
      </c>
      <c r="U156" s="18">
        <f t="shared" si="211"/>
        <v>0</v>
      </c>
      <c r="V156" s="18">
        <f t="shared" si="211"/>
        <v>0</v>
      </c>
      <c r="W156" s="18">
        <f t="shared" si="211"/>
        <v>0</v>
      </c>
      <c r="X156" s="18">
        <f t="shared" si="211"/>
        <v>0</v>
      </c>
      <c r="Y156" s="18">
        <f t="shared" si="211"/>
        <v>0</v>
      </c>
      <c r="Z156" s="18">
        <f t="shared" si="211"/>
        <v>0</v>
      </c>
      <c r="AA156" s="18">
        <f t="shared" si="211"/>
        <v>0</v>
      </c>
      <c r="AB156" s="18">
        <f t="shared" si="211"/>
        <v>0</v>
      </c>
      <c r="AC156" s="18">
        <f t="shared" si="211"/>
        <v>0</v>
      </c>
      <c r="AE156" s="18">
        <f t="shared" si="173"/>
        <v>0</v>
      </c>
      <c r="AF156" s="18">
        <f t="shared" si="174"/>
        <v>0</v>
      </c>
      <c r="AG156" s="18">
        <f t="shared" si="175"/>
        <v>0</v>
      </c>
      <c r="AH156" s="18">
        <f t="shared" si="176"/>
        <v>0</v>
      </c>
      <c r="AI156" s="18">
        <f t="shared" si="177"/>
        <v>0</v>
      </c>
      <c r="AJ156" s="18">
        <f t="shared" si="178"/>
        <v>0</v>
      </c>
      <c r="AK156" s="18">
        <f t="shared" si="179"/>
        <v>0</v>
      </c>
      <c r="AL156" s="18">
        <f t="shared" si="180"/>
        <v>0</v>
      </c>
      <c r="AM156" s="18">
        <f t="shared" si="181"/>
        <v>0</v>
      </c>
      <c r="AN156" s="18">
        <f t="shared" si="182"/>
        <v>0</v>
      </c>
      <c r="AO156" s="18">
        <f t="shared" si="183"/>
        <v>0</v>
      </c>
      <c r="AP156" s="18">
        <f t="shared" si="184"/>
        <v>0</v>
      </c>
      <c r="AQ156" s="18">
        <f t="shared" si="185"/>
        <v>0</v>
      </c>
      <c r="AR156" s="18">
        <f t="shared" si="186"/>
        <v>0</v>
      </c>
      <c r="AS156" s="18">
        <f t="shared" si="187"/>
        <v>0</v>
      </c>
      <c r="AT156" s="18">
        <f t="shared" si="188"/>
        <v>0</v>
      </c>
      <c r="AU156" s="18">
        <f t="shared" si="189"/>
        <v>0</v>
      </c>
      <c r="AV156" s="18">
        <f t="shared" si="190"/>
        <v>0</v>
      </c>
      <c r="AW156" s="18">
        <f t="shared" si="191"/>
        <v>0</v>
      </c>
      <c r="AX156" s="18">
        <f t="shared" si="192"/>
        <v>0</v>
      </c>
    </row>
    <row r="157" spans="1:50" x14ac:dyDescent="0.25">
      <c r="A157">
        <f>feecalcs!A151</f>
        <v>0</v>
      </c>
      <c r="B157">
        <f>feecalcs!B151</f>
        <v>0</v>
      </c>
      <c r="C157">
        <f>feecalcs!D151</f>
        <v>0</v>
      </c>
      <c r="D157">
        <f>feecalcs!F151</f>
        <v>0</v>
      </c>
      <c r="E157">
        <f>feecalcs!G151</f>
        <v>0</v>
      </c>
      <c r="F157">
        <f>client_info!F154</f>
        <v>0</v>
      </c>
      <c r="G157">
        <f>client_info!G154</f>
        <v>0</v>
      </c>
      <c r="H157">
        <f>VLOOKUP(F157,lifeexpectancy!A:C,IF(feesovertime!G157="M",2,3),FALSE)</f>
        <v>80.209999999999994</v>
      </c>
      <c r="J157" s="18">
        <f t="shared" si="171"/>
        <v>0</v>
      </c>
      <c r="K157" s="18">
        <f t="shared" ref="K157:AC157" si="212">IF(J157=0,0,IF($F157-1+K$7&gt;=65,J157*(1+$B$2-$B$3),J157*(1+$B$2)+$B$4))</f>
        <v>0</v>
      </c>
      <c r="L157" s="18">
        <f t="shared" si="212"/>
        <v>0</v>
      </c>
      <c r="M157" s="18">
        <f t="shared" si="212"/>
        <v>0</v>
      </c>
      <c r="N157" s="18">
        <f t="shared" si="212"/>
        <v>0</v>
      </c>
      <c r="O157" s="18">
        <f t="shared" si="212"/>
        <v>0</v>
      </c>
      <c r="P157" s="18">
        <f t="shared" si="212"/>
        <v>0</v>
      </c>
      <c r="Q157" s="18">
        <f t="shared" si="212"/>
        <v>0</v>
      </c>
      <c r="R157" s="18">
        <f t="shared" si="212"/>
        <v>0</v>
      </c>
      <c r="S157" s="18">
        <f t="shared" si="212"/>
        <v>0</v>
      </c>
      <c r="T157" s="18">
        <f t="shared" si="212"/>
        <v>0</v>
      </c>
      <c r="U157" s="18">
        <f t="shared" si="212"/>
        <v>0</v>
      </c>
      <c r="V157" s="18">
        <f t="shared" si="212"/>
        <v>0</v>
      </c>
      <c r="W157" s="18">
        <f t="shared" si="212"/>
        <v>0</v>
      </c>
      <c r="X157" s="18">
        <f t="shared" si="212"/>
        <v>0</v>
      </c>
      <c r="Y157" s="18">
        <f t="shared" si="212"/>
        <v>0</v>
      </c>
      <c r="Z157" s="18">
        <f t="shared" si="212"/>
        <v>0</v>
      </c>
      <c r="AA157" s="18">
        <f t="shared" si="212"/>
        <v>0</v>
      </c>
      <c r="AB157" s="18">
        <f t="shared" si="212"/>
        <v>0</v>
      </c>
      <c r="AC157" s="18">
        <f t="shared" si="212"/>
        <v>0</v>
      </c>
      <c r="AE157" s="18">
        <f t="shared" si="173"/>
        <v>0</v>
      </c>
      <c r="AF157" s="18">
        <f t="shared" si="174"/>
        <v>0</v>
      </c>
      <c r="AG157" s="18">
        <f t="shared" si="175"/>
        <v>0</v>
      </c>
      <c r="AH157" s="18">
        <f t="shared" si="176"/>
        <v>0</v>
      </c>
      <c r="AI157" s="18">
        <f t="shared" si="177"/>
        <v>0</v>
      </c>
      <c r="AJ157" s="18">
        <f t="shared" si="178"/>
        <v>0</v>
      </c>
      <c r="AK157" s="18">
        <f t="shared" si="179"/>
        <v>0</v>
      </c>
      <c r="AL157" s="18">
        <f t="shared" si="180"/>
        <v>0</v>
      </c>
      <c r="AM157" s="18">
        <f t="shared" si="181"/>
        <v>0</v>
      </c>
      <c r="AN157" s="18">
        <f t="shared" si="182"/>
        <v>0</v>
      </c>
      <c r="AO157" s="18">
        <f t="shared" si="183"/>
        <v>0</v>
      </c>
      <c r="AP157" s="18">
        <f t="shared" si="184"/>
        <v>0</v>
      </c>
      <c r="AQ157" s="18">
        <f t="shared" si="185"/>
        <v>0</v>
      </c>
      <c r="AR157" s="18">
        <f t="shared" si="186"/>
        <v>0</v>
      </c>
      <c r="AS157" s="18">
        <f t="shared" si="187"/>
        <v>0</v>
      </c>
      <c r="AT157" s="18">
        <f t="shared" si="188"/>
        <v>0</v>
      </c>
      <c r="AU157" s="18">
        <f t="shared" si="189"/>
        <v>0</v>
      </c>
      <c r="AV157" s="18">
        <f t="shared" si="190"/>
        <v>0</v>
      </c>
      <c r="AW157" s="18">
        <f t="shared" si="191"/>
        <v>0</v>
      </c>
      <c r="AX157" s="18">
        <f t="shared" si="192"/>
        <v>0</v>
      </c>
    </row>
    <row r="158" spans="1:50" x14ac:dyDescent="0.25">
      <c r="A158">
        <f>feecalcs!A152</f>
        <v>0</v>
      </c>
      <c r="B158">
        <f>feecalcs!B152</f>
        <v>0</v>
      </c>
      <c r="C158">
        <f>feecalcs!D152</f>
        <v>0</v>
      </c>
      <c r="D158">
        <f>feecalcs!F152</f>
        <v>0</v>
      </c>
      <c r="E158">
        <f>feecalcs!G152</f>
        <v>0</v>
      </c>
      <c r="F158">
        <f>client_info!F155</f>
        <v>0</v>
      </c>
      <c r="G158">
        <f>client_info!G155</f>
        <v>0</v>
      </c>
      <c r="H158">
        <f>VLOOKUP(F158,lifeexpectancy!A:C,IF(feesovertime!G158="M",2,3),FALSE)</f>
        <v>80.209999999999994</v>
      </c>
      <c r="J158" s="18">
        <f t="shared" si="171"/>
        <v>0</v>
      </c>
      <c r="K158" s="18">
        <f t="shared" ref="K158:AC158" si="213">IF(J158=0,0,IF($F158-1+K$7&gt;=65,J158*(1+$B$2-$B$3),J158*(1+$B$2)+$B$4))</f>
        <v>0</v>
      </c>
      <c r="L158" s="18">
        <f t="shared" si="213"/>
        <v>0</v>
      </c>
      <c r="M158" s="18">
        <f t="shared" si="213"/>
        <v>0</v>
      </c>
      <c r="N158" s="18">
        <f t="shared" si="213"/>
        <v>0</v>
      </c>
      <c r="O158" s="18">
        <f t="shared" si="213"/>
        <v>0</v>
      </c>
      <c r="P158" s="18">
        <f t="shared" si="213"/>
        <v>0</v>
      </c>
      <c r="Q158" s="18">
        <f t="shared" si="213"/>
        <v>0</v>
      </c>
      <c r="R158" s="18">
        <f t="shared" si="213"/>
        <v>0</v>
      </c>
      <c r="S158" s="18">
        <f t="shared" si="213"/>
        <v>0</v>
      </c>
      <c r="T158" s="18">
        <f t="shared" si="213"/>
        <v>0</v>
      </c>
      <c r="U158" s="18">
        <f t="shared" si="213"/>
        <v>0</v>
      </c>
      <c r="V158" s="18">
        <f t="shared" si="213"/>
        <v>0</v>
      </c>
      <c r="W158" s="18">
        <f t="shared" si="213"/>
        <v>0</v>
      </c>
      <c r="X158" s="18">
        <f t="shared" si="213"/>
        <v>0</v>
      </c>
      <c r="Y158" s="18">
        <f t="shared" si="213"/>
        <v>0</v>
      </c>
      <c r="Z158" s="18">
        <f t="shared" si="213"/>
        <v>0</v>
      </c>
      <c r="AA158" s="18">
        <f t="shared" si="213"/>
        <v>0</v>
      </c>
      <c r="AB158" s="18">
        <f t="shared" si="213"/>
        <v>0</v>
      </c>
      <c r="AC158" s="18">
        <f t="shared" si="213"/>
        <v>0</v>
      </c>
      <c r="AE158" s="18">
        <f t="shared" si="173"/>
        <v>0</v>
      </c>
      <c r="AF158" s="18">
        <f t="shared" si="174"/>
        <v>0</v>
      </c>
      <c r="AG158" s="18">
        <f t="shared" si="175"/>
        <v>0</v>
      </c>
      <c r="AH158" s="18">
        <f t="shared" si="176"/>
        <v>0</v>
      </c>
      <c r="AI158" s="18">
        <f t="shared" si="177"/>
        <v>0</v>
      </c>
      <c r="AJ158" s="18">
        <f t="shared" si="178"/>
        <v>0</v>
      </c>
      <c r="AK158" s="18">
        <f t="shared" si="179"/>
        <v>0</v>
      </c>
      <c r="AL158" s="18">
        <f t="shared" si="180"/>
        <v>0</v>
      </c>
      <c r="AM158" s="18">
        <f t="shared" si="181"/>
        <v>0</v>
      </c>
      <c r="AN158" s="18">
        <f t="shared" si="182"/>
        <v>0</v>
      </c>
      <c r="AO158" s="18">
        <f t="shared" si="183"/>
        <v>0</v>
      </c>
      <c r="AP158" s="18">
        <f t="shared" si="184"/>
        <v>0</v>
      </c>
      <c r="AQ158" s="18">
        <f t="shared" si="185"/>
        <v>0</v>
      </c>
      <c r="AR158" s="18">
        <f t="shared" si="186"/>
        <v>0</v>
      </c>
      <c r="AS158" s="18">
        <f t="shared" si="187"/>
        <v>0</v>
      </c>
      <c r="AT158" s="18">
        <f t="shared" si="188"/>
        <v>0</v>
      </c>
      <c r="AU158" s="18">
        <f t="shared" si="189"/>
        <v>0</v>
      </c>
      <c r="AV158" s="18">
        <f t="shared" si="190"/>
        <v>0</v>
      </c>
      <c r="AW158" s="18">
        <f t="shared" si="191"/>
        <v>0</v>
      </c>
      <c r="AX158" s="18">
        <f t="shared" si="192"/>
        <v>0</v>
      </c>
    </row>
    <row r="159" spans="1:50" x14ac:dyDescent="0.25">
      <c r="A159">
        <f>feecalcs!A153</f>
        <v>0</v>
      </c>
      <c r="B159">
        <f>feecalcs!B153</f>
        <v>0</v>
      </c>
      <c r="C159">
        <f>feecalcs!D153</f>
        <v>0</v>
      </c>
      <c r="D159">
        <f>feecalcs!F153</f>
        <v>0</v>
      </c>
      <c r="E159">
        <f>feecalcs!G153</f>
        <v>0</v>
      </c>
      <c r="F159">
        <f>client_info!F156</f>
        <v>0</v>
      </c>
      <c r="G159">
        <f>client_info!G156</f>
        <v>0</v>
      </c>
      <c r="H159">
        <f>VLOOKUP(F159,lifeexpectancy!A:C,IF(feesovertime!G159="M",2,3),FALSE)</f>
        <v>80.209999999999994</v>
      </c>
      <c r="J159" s="18">
        <f t="shared" si="171"/>
        <v>0</v>
      </c>
      <c r="K159" s="18">
        <f t="shared" ref="K159:AC159" si="214">IF(J159=0,0,IF($F159-1+K$7&gt;=65,J159*(1+$B$2-$B$3),J159*(1+$B$2)+$B$4))</f>
        <v>0</v>
      </c>
      <c r="L159" s="18">
        <f t="shared" si="214"/>
        <v>0</v>
      </c>
      <c r="M159" s="18">
        <f t="shared" si="214"/>
        <v>0</v>
      </c>
      <c r="N159" s="18">
        <f t="shared" si="214"/>
        <v>0</v>
      </c>
      <c r="O159" s="18">
        <f t="shared" si="214"/>
        <v>0</v>
      </c>
      <c r="P159" s="18">
        <f t="shared" si="214"/>
        <v>0</v>
      </c>
      <c r="Q159" s="18">
        <f t="shared" si="214"/>
        <v>0</v>
      </c>
      <c r="R159" s="18">
        <f t="shared" si="214"/>
        <v>0</v>
      </c>
      <c r="S159" s="18">
        <f t="shared" si="214"/>
        <v>0</v>
      </c>
      <c r="T159" s="18">
        <f t="shared" si="214"/>
        <v>0</v>
      </c>
      <c r="U159" s="18">
        <f t="shared" si="214"/>
        <v>0</v>
      </c>
      <c r="V159" s="18">
        <f t="shared" si="214"/>
        <v>0</v>
      </c>
      <c r="W159" s="18">
        <f t="shared" si="214"/>
        <v>0</v>
      </c>
      <c r="X159" s="18">
        <f t="shared" si="214"/>
        <v>0</v>
      </c>
      <c r="Y159" s="18">
        <f t="shared" si="214"/>
        <v>0</v>
      </c>
      <c r="Z159" s="18">
        <f t="shared" si="214"/>
        <v>0</v>
      </c>
      <c r="AA159" s="18">
        <f t="shared" si="214"/>
        <v>0</v>
      </c>
      <c r="AB159" s="18">
        <f t="shared" si="214"/>
        <v>0</v>
      </c>
      <c r="AC159" s="18">
        <f t="shared" si="214"/>
        <v>0</v>
      </c>
      <c r="AE159" s="18">
        <f t="shared" si="173"/>
        <v>0</v>
      </c>
      <c r="AF159" s="18">
        <f t="shared" si="174"/>
        <v>0</v>
      </c>
      <c r="AG159" s="18">
        <f t="shared" si="175"/>
        <v>0</v>
      </c>
      <c r="AH159" s="18">
        <f t="shared" si="176"/>
        <v>0</v>
      </c>
      <c r="AI159" s="18">
        <f t="shared" si="177"/>
        <v>0</v>
      </c>
      <c r="AJ159" s="18">
        <f t="shared" si="178"/>
        <v>0</v>
      </c>
      <c r="AK159" s="18">
        <f t="shared" si="179"/>
        <v>0</v>
      </c>
      <c r="AL159" s="18">
        <f t="shared" si="180"/>
        <v>0</v>
      </c>
      <c r="AM159" s="18">
        <f t="shared" si="181"/>
        <v>0</v>
      </c>
      <c r="AN159" s="18">
        <f t="shared" si="182"/>
        <v>0</v>
      </c>
      <c r="AO159" s="18">
        <f t="shared" si="183"/>
        <v>0</v>
      </c>
      <c r="AP159" s="18">
        <f t="shared" si="184"/>
        <v>0</v>
      </c>
      <c r="AQ159" s="18">
        <f t="shared" si="185"/>
        <v>0</v>
      </c>
      <c r="AR159" s="18">
        <f t="shared" si="186"/>
        <v>0</v>
      </c>
      <c r="AS159" s="18">
        <f t="shared" si="187"/>
        <v>0</v>
      </c>
      <c r="AT159" s="18">
        <f t="shared" si="188"/>
        <v>0</v>
      </c>
      <c r="AU159" s="18">
        <f t="shared" si="189"/>
        <v>0</v>
      </c>
      <c r="AV159" s="18">
        <f t="shared" si="190"/>
        <v>0</v>
      </c>
      <c r="AW159" s="18">
        <f t="shared" si="191"/>
        <v>0</v>
      </c>
      <c r="AX159" s="18">
        <f t="shared" si="192"/>
        <v>0</v>
      </c>
    </row>
    <row r="160" spans="1:50" x14ac:dyDescent="0.25">
      <c r="A160">
        <f>feecalcs!A154</f>
        <v>0</v>
      </c>
      <c r="B160">
        <f>feecalcs!B154</f>
        <v>0</v>
      </c>
      <c r="C160">
        <f>feecalcs!D154</f>
        <v>0</v>
      </c>
      <c r="D160">
        <f>feecalcs!F154</f>
        <v>0</v>
      </c>
      <c r="E160">
        <f>feecalcs!G154</f>
        <v>0</v>
      </c>
      <c r="F160">
        <f>client_info!F157</f>
        <v>0</v>
      </c>
      <c r="G160">
        <f>client_info!G157</f>
        <v>0</v>
      </c>
      <c r="H160">
        <f>VLOOKUP(F160,lifeexpectancy!A:C,IF(feesovertime!G160="M",2,3),FALSE)</f>
        <v>80.209999999999994</v>
      </c>
      <c r="J160" s="18">
        <f t="shared" si="171"/>
        <v>0</v>
      </c>
      <c r="K160" s="18">
        <f t="shared" ref="K160:AC160" si="215">IF(J160=0,0,IF($F160-1+K$7&gt;=65,J160*(1+$B$2-$B$3),J160*(1+$B$2)+$B$4))</f>
        <v>0</v>
      </c>
      <c r="L160" s="18">
        <f t="shared" si="215"/>
        <v>0</v>
      </c>
      <c r="M160" s="18">
        <f t="shared" si="215"/>
        <v>0</v>
      </c>
      <c r="N160" s="18">
        <f t="shared" si="215"/>
        <v>0</v>
      </c>
      <c r="O160" s="18">
        <f t="shared" si="215"/>
        <v>0</v>
      </c>
      <c r="P160" s="18">
        <f t="shared" si="215"/>
        <v>0</v>
      </c>
      <c r="Q160" s="18">
        <f t="shared" si="215"/>
        <v>0</v>
      </c>
      <c r="R160" s="18">
        <f t="shared" si="215"/>
        <v>0</v>
      </c>
      <c r="S160" s="18">
        <f t="shared" si="215"/>
        <v>0</v>
      </c>
      <c r="T160" s="18">
        <f t="shared" si="215"/>
        <v>0</v>
      </c>
      <c r="U160" s="18">
        <f t="shared" si="215"/>
        <v>0</v>
      </c>
      <c r="V160" s="18">
        <f t="shared" si="215"/>
        <v>0</v>
      </c>
      <c r="W160" s="18">
        <f t="shared" si="215"/>
        <v>0</v>
      </c>
      <c r="X160" s="18">
        <f t="shared" si="215"/>
        <v>0</v>
      </c>
      <c r="Y160" s="18">
        <f t="shared" si="215"/>
        <v>0</v>
      </c>
      <c r="Z160" s="18">
        <f t="shared" si="215"/>
        <v>0</v>
      </c>
      <c r="AA160" s="18">
        <f t="shared" si="215"/>
        <v>0</v>
      </c>
      <c r="AB160" s="18">
        <f t="shared" si="215"/>
        <v>0</v>
      </c>
      <c r="AC160" s="18">
        <f t="shared" si="215"/>
        <v>0</v>
      </c>
      <c r="AE160" s="18">
        <f t="shared" si="173"/>
        <v>0</v>
      </c>
      <c r="AF160" s="18">
        <f t="shared" si="174"/>
        <v>0</v>
      </c>
      <c r="AG160" s="18">
        <f t="shared" si="175"/>
        <v>0</v>
      </c>
      <c r="AH160" s="18">
        <f t="shared" si="176"/>
        <v>0</v>
      </c>
      <c r="AI160" s="18">
        <f t="shared" si="177"/>
        <v>0</v>
      </c>
      <c r="AJ160" s="18">
        <f t="shared" si="178"/>
        <v>0</v>
      </c>
      <c r="AK160" s="18">
        <f t="shared" si="179"/>
        <v>0</v>
      </c>
      <c r="AL160" s="18">
        <f t="shared" si="180"/>
        <v>0</v>
      </c>
      <c r="AM160" s="18">
        <f t="shared" si="181"/>
        <v>0</v>
      </c>
      <c r="AN160" s="18">
        <f t="shared" si="182"/>
        <v>0</v>
      </c>
      <c r="AO160" s="18">
        <f t="shared" si="183"/>
        <v>0</v>
      </c>
      <c r="AP160" s="18">
        <f t="shared" si="184"/>
        <v>0</v>
      </c>
      <c r="AQ160" s="18">
        <f t="shared" si="185"/>
        <v>0</v>
      </c>
      <c r="AR160" s="18">
        <f t="shared" si="186"/>
        <v>0</v>
      </c>
      <c r="AS160" s="18">
        <f t="shared" si="187"/>
        <v>0</v>
      </c>
      <c r="AT160" s="18">
        <f t="shared" si="188"/>
        <v>0</v>
      </c>
      <c r="AU160" s="18">
        <f t="shared" si="189"/>
        <v>0</v>
      </c>
      <c r="AV160" s="18">
        <f t="shared" si="190"/>
        <v>0</v>
      </c>
      <c r="AW160" s="18">
        <f t="shared" si="191"/>
        <v>0</v>
      </c>
      <c r="AX160" s="18">
        <f t="shared" si="192"/>
        <v>0</v>
      </c>
    </row>
    <row r="161" spans="1:50" x14ac:dyDescent="0.25">
      <c r="A161">
        <f>feecalcs!A155</f>
        <v>0</v>
      </c>
      <c r="B161">
        <f>feecalcs!B155</f>
        <v>0</v>
      </c>
      <c r="C161">
        <f>feecalcs!D155</f>
        <v>0</v>
      </c>
      <c r="D161">
        <f>feecalcs!F155</f>
        <v>0</v>
      </c>
      <c r="E161">
        <f>feecalcs!G155</f>
        <v>0</v>
      </c>
      <c r="F161">
        <f>client_info!F158</f>
        <v>0</v>
      </c>
      <c r="G161">
        <f>client_info!G158</f>
        <v>0</v>
      </c>
      <c r="H161">
        <f>VLOOKUP(F161,lifeexpectancy!A:C,IF(feesovertime!G161="M",2,3),FALSE)</f>
        <v>80.209999999999994</v>
      </c>
      <c r="J161" s="18">
        <f t="shared" si="171"/>
        <v>0</v>
      </c>
      <c r="K161" s="18">
        <f t="shared" ref="K161:AC161" si="216">IF(J161=0,0,IF($F161-1+K$7&gt;=65,J161*(1+$B$2-$B$3),J161*(1+$B$2)+$B$4))</f>
        <v>0</v>
      </c>
      <c r="L161" s="18">
        <f t="shared" si="216"/>
        <v>0</v>
      </c>
      <c r="M161" s="18">
        <f t="shared" si="216"/>
        <v>0</v>
      </c>
      <c r="N161" s="18">
        <f t="shared" si="216"/>
        <v>0</v>
      </c>
      <c r="O161" s="18">
        <f t="shared" si="216"/>
        <v>0</v>
      </c>
      <c r="P161" s="18">
        <f t="shared" si="216"/>
        <v>0</v>
      </c>
      <c r="Q161" s="18">
        <f t="shared" si="216"/>
        <v>0</v>
      </c>
      <c r="R161" s="18">
        <f t="shared" si="216"/>
        <v>0</v>
      </c>
      <c r="S161" s="18">
        <f t="shared" si="216"/>
        <v>0</v>
      </c>
      <c r="T161" s="18">
        <f t="shared" si="216"/>
        <v>0</v>
      </c>
      <c r="U161" s="18">
        <f t="shared" si="216"/>
        <v>0</v>
      </c>
      <c r="V161" s="18">
        <f t="shared" si="216"/>
        <v>0</v>
      </c>
      <c r="W161" s="18">
        <f t="shared" si="216"/>
        <v>0</v>
      </c>
      <c r="X161" s="18">
        <f t="shared" si="216"/>
        <v>0</v>
      </c>
      <c r="Y161" s="18">
        <f t="shared" si="216"/>
        <v>0</v>
      </c>
      <c r="Z161" s="18">
        <f t="shared" si="216"/>
        <v>0</v>
      </c>
      <c r="AA161" s="18">
        <f t="shared" si="216"/>
        <v>0</v>
      </c>
      <c r="AB161" s="18">
        <f t="shared" si="216"/>
        <v>0</v>
      </c>
      <c r="AC161" s="18">
        <f t="shared" si="216"/>
        <v>0</v>
      </c>
      <c r="AE161" s="18">
        <f t="shared" si="173"/>
        <v>0</v>
      </c>
      <c r="AF161" s="18">
        <f t="shared" si="174"/>
        <v>0</v>
      </c>
      <c r="AG161" s="18">
        <f t="shared" si="175"/>
        <v>0</v>
      </c>
      <c r="AH161" s="18">
        <f t="shared" si="176"/>
        <v>0</v>
      </c>
      <c r="AI161" s="18">
        <f t="shared" si="177"/>
        <v>0</v>
      </c>
      <c r="AJ161" s="18">
        <f t="shared" si="178"/>
        <v>0</v>
      </c>
      <c r="AK161" s="18">
        <f t="shared" si="179"/>
        <v>0</v>
      </c>
      <c r="AL161" s="18">
        <f t="shared" si="180"/>
        <v>0</v>
      </c>
      <c r="AM161" s="18">
        <f t="shared" si="181"/>
        <v>0</v>
      </c>
      <c r="AN161" s="18">
        <f t="shared" si="182"/>
        <v>0</v>
      </c>
      <c r="AO161" s="18">
        <f t="shared" si="183"/>
        <v>0</v>
      </c>
      <c r="AP161" s="18">
        <f t="shared" si="184"/>
        <v>0</v>
      </c>
      <c r="AQ161" s="18">
        <f t="shared" si="185"/>
        <v>0</v>
      </c>
      <c r="AR161" s="18">
        <f t="shared" si="186"/>
        <v>0</v>
      </c>
      <c r="AS161" s="18">
        <f t="shared" si="187"/>
        <v>0</v>
      </c>
      <c r="AT161" s="18">
        <f t="shared" si="188"/>
        <v>0</v>
      </c>
      <c r="AU161" s="18">
        <f t="shared" si="189"/>
        <v>0</v>
      </c>
      <c r="AV161" s="18">
        <f t="shared" si="190"/>
        <v>0</v>
      </c>
      <c r="AW161" s="18">
        <f t="shared" si="191"/>
        <v>0</v>
      </c>
      <c r="AX161" s="18">
        <f t="shared" si="192"/>
        <v>0</v>
      </c>
    </row>
    <row r="162" spans="1:50" x14ac:dyDescent="0.25">
      <c r="A162">
        <f>feecalcs!A156</f>
        <v>0</v>
      </c>
      <c r="B162">
        <f>feecalcs!B156</f>
        <v>0</v>
      </c>
      <c r="C162">
        <f>feecalcs!D156</f>
        <v>0</v>
      </c>
      <c r="D162">
        <f>feecalcs!F156</f>
        <v>0</v>
      </c>
      <c r="E162">
        <f>feecalcs!G156</f>
        <v>0</v>
      </c>
      <c r="F162">
        <f>client_info!F159</f>
        <v>0</v>
      </c>
      <c r="G162">
        <f>client_info!G159</f>
        <v>0</v>
      </c>
      <c r="H162">
        <f>VLOOKUP(F162,lifeexpectancy!A:C,IF(feesovertime!G162="M",2,3),FALSE)</f>
        <v>80.209999999999994</v>
      </c>
      <c r="J162" s="18">
        <f t="shared" si="171"/>
        <v>0</v>
      </c>
      <c r="K162" s="18">
        <f t="shared" ref="K162:AC162" si="217">IF(J162=0,0,IF($F162-1+K$7&gt;=65,J162*(1+$B$2-$B$3),J162*(1+$B$2)+$B$4))</f>
        <v>0</v>
      </c>
      <c r="L162" s="18">
        <f t="shared" si="217"/>
        <v>0</v>
      </c>
      <c r="M162" s="18">
        <f t="shared" si="217"/>
        <v>0</v>
      </c>
      <c r="N162" s="18">
        <f t="shared" si="217"/>
        <v>0</v>
      </c>
      <c r="O162" s="18">
        <f t="shared" si="217"/>
        <v>0</v>
      </c>
      <c r="P162" s="18">
        <f t="shared" si="217"/>
        <v>0</v>
      </c>
      <c r="Q162" s="18">
        <f t="shared" si="217"/>
        <v>0</v>
      </c>
      <c r="R162" s="18">
        <f t="shared" si="217"/>
        <v>0</v>
      </c>
      <c r="S162" s="18">
        <f t="shared" si="217"/>
        <v>0</v>
      </c>
      <c r="T162" s="18">
        <f t="shared" si="217"/>
        <v>0</v>
      </c>
      <c r="U162" s="18">
        <f t="shared" si="217"/>
        <v>0</v>
      </c>
      <c r="V162" s="18">
        <f t="shared" si="217"/>
        <v>0</v>
      </c>
      <c r="W162" s="18">
        <f t="shared" si="217"/>
        <v>0</v>
      </c>
      <c r="X162" s="18">
        <f t="shared" si="217"/>
        <v>0</v>
      </c>
      <c r="Y162" s="18">
        <f t="shared" si="217"/>
        <v>0</v>
      </c>
      <c r="Z162" s="18">
        <f t="shared" si="217"/>
        <v>0</v>
      </c>
      <c r="AA162" s="18">
        <f t="shared" si="217"/>
        <v>0</v>
      </c>
      <c r="AB162" s="18">
        <f t="shared" si="217"/>
        <v>0</v>
      </c>
      <c r="AC162" s="18">
        <f t="shared" si="217"/>
        <v>0</v>
      </c>
      <c r="AE162" s="18">
        <f t="shared" si="173"/>
        <v>0</v>
      </c>
      <c r="AF162" s="18">
        <f t="shared" si="174"/>
        <v>0</v>
      </c>
      <c r="AG162" s="18">
        <f t="shared" si="175"/>
        <v>0</v>
      </c>
      <c r="AH162" s="18">
        <f t="shared" si="176"/>
        <v>0</v>
      </c>
      <c r="AI162" s="18">
        <f t="shared" si="177"/>
        <v>0</v>
      </c>
      <c r="AJ162" s="18">
        <f t="shared" si="178"/>
        <v>0</v>
      </c>
      <c r="AK162" s="18">
        <f t="shared" si="179"/>
        <v>0</v>
      </c>
      <c r="AL162" s="18">
        <f t="shared" si="180"/>
        <v>0</v>
      </c>
      <c r="AM162" s="18">
        <f t="shared" si="181"/>
        <v>0</v>
      </c>
      <c r="AN162" s="18">
        <f t="shared" si="182"/>
        <v>0</v>
      </c>
      <c r="AO162" s="18">
        <f t="shared" si="183"/>
        <v>0</v>
      </c>
      <c r="AP162" s="18">
        <f t="shared" si="184"/>
        <v>0</v>
      </c>
      <c r="AQ162" s="18">
        <f t="shared" si="185"/>
        <v>0</v>
      </c>
      <c r="AR162" s="18">
        <f t="shared" si="186"/>
        <v>0</v>
      </c>
      <c r="AS162" s="18">
        <f t="shared" si="187"/>
        <v>0</v>
      </c>
      <c r="AT162" s="18">
        <f t="shared" si="188"/>
        <v>0</v>
      </c>
      <c r="AU162" s="18">
        <f t="shared" si="189"/>
        <v>0</v>
      </c>
      <c r="AV162" s="18">
        <f t="shared" si="190"/>
        <v>0</v>
      </c>
      <c r="AW162" s="18">
        <f t="shared" si="191"/>
        <v>0</v>
      </c>
      <c r="AX162" s="18">
        <f t="shared" si="192"/>
        <v>0</v>
      </c>
    </row>
    <row r="163" spans="1:50" x14ac:dyDescent="0.25">
      <c r="A163">
        <f>feecalcs!A157</f>
        <v>0</v>
      </c>
      <c r="B163">
        <f>feecalcs!B157</f>
        <v>0</v>
      </c>
      <c r="C163">
        <f>feecalcs!D157</f>
        <v>0</v>
      </c>
      <c r="D163">
        <f>feecalcs!F157</f>
        <v>0</v>
      </c>
      <c r="E163">
        <f>feecalcs!G157</f>
        <v>0</v>
      </c>
      <c r="F163">
        <f>client_info!F160</f>
        <v>0</v>
      </c>
      <c r="G163">
        <f>client_info!G160</f>
        <v>0</v>
      </c>
      <c r="H163">
        <f>VLOOKUP(F163,lifeexpectancy!A:C,IF(feesovertime!G163="M",2,3),FALSE)</f>
        <v>80.209999999999994</v>
      </c>
      <c r="J163" s="18">
        <f t="shared" si="171"/>
        <v>0</v>
      </c>
      <c r="K163" s="18">
        <f t="shared" ref="K163:AC163" si="218">IF(J163=0,0,IF($F163-1+K$7&gt;=65,J163*(1+$B$2-$B$3),J163*(1+$B$2)+$B$4))</f>
        <v>0</v>
      </c>
      <c r="L163" s="18">
        <f t="shared" si="218"/>
        <v>0</v>
      </c>
      <c r="M163" s="18">
        <f t="shared" si="218"/>
        <v>0</v>
      </c>
      <c r="N163" s="18">
        <f t="shared" si="218"/>
        <v>0</v>
      </c>
      <c r="O163" s="18">
        <f t="shared" si="218"/>
        <v>0</v>
      </c>
      <c r="P163" s="18">
        <f t="shared" si="218"/>
        <v>0</v>
      </c>
      <c r="Q163" s="18">
        <f t="shared" si="218"/>
        <v>0</v>
      </c>
      <c r="R163" s="18">
        <f t="shared" si="218"/>
        <v>0</v>
      </c>
      <c r="S163" s="18">
        <f t="shared" si="218"/>
        <v>0</v>
      </c>
      <c r="T163" s="18">
        <f t="shared" si="218"/>
        <v>0</v>
      </c>
      <c r="U163" s="18">
        <f t="shared" si="218"/>
        <v>0</v>
      </c>
      <c r="V163" s="18">
        <f t="shared" si="218"/>
        <v>0</v>
      </c>
      <c r="W163" s="18">
        <f t="shared" si="218"/>
        <v>0</v>
      </c>
      <c r="X163" s="18">
        <f t="shared" si="218"/>
        <v>0</v>
      </c>
      <c r="Y163" s="18">
        <f t="shared" si="218"/>
        <v>0</v>
      </c>
      <c r="Z163" s="18">
        <f t="shared" si="218"/>
        <v>0</v>
      </c>
      <c r="AA163" s="18">
        <f t="shared" si="218"/>
        <v>0</v>
      </c>
      <c r="AB163" s="18">
        <f t="shared" si="218"/>
        <v>0</v>
      </c>
      <c r="AC163" s="18">
        <f t="shared" si="218"/>
        <v>0</v>
      </c>
      <c r="AE163" s="18">
        <f t="shared" si="173"/>
        <v>0</v>
      </c>
      <c r="AF163" s="18">
        <f t="shared" si="174"/>
        <v>0</v>
      </c>
      <c r="AG163" s="18">
        <f t="shared" si="175"/>
        <v>0</v>
      </c>
      <c r="AH163" s="18">
        <f t="shared" si="176"/>
        <v>0</v>
      </c>
      <c r="AI163" s="18">
        <f t="shared" si="177"/>
        <v>0</v>
      </c>
      <c r="AJ163" s="18">
        <f t="shared" si="178"/>
        <v>0</v>
      </c>
      <c r="AK163" s="18">
        <f t="shared" si="179"/>
        <v>0</v>
      </c>
      <c r="AL163" s="18">
        <f t="shared" si="180"/>
        <v>0</v>
      </c>
      <c r="AM163" s="18">
        <f t="shared" si="181"/>
        <v>0</v>
      </c>
      <c r="AN163" s="18">
        <f t="shared" si="182"/>
        <v>0</v>
      </c>
      <c r="AO163" s="18">
        <f t="shared" si="183"/>
        <v>0</v>
      </c>
      <c r="AP163" s="18">
        <f t="shared" si="184"/>
        <v>0</v>
      </c>
      <c r="AQ163" s="18">
        <f t="shared" si="185"/>
        <v>0</v>
      </c>
      <c r="AR163" s="18">
        <f t="shared" si="186"/>
        <v>0</v>
      </c>
      <c r="AS163" s="18">
        <f t="shared" si="187"/>
        <v>0</v>
      </c>
      <c r="AT163" s="18">
        <f t="shared" si="188"/>
        <v>0</v>
      </c>
      <c r="AU163" s="18">
        <f t="shared" si="189"/>
        <v>0</v>
      </c>
      <c r="AV163" s="18">
        <f t="shared" si="190"/>
        <v>0</v>
      </c>
      <c r="AW163" s="18">
        <f t="shared" si="191"/>
        <v>0</v>
      </c>
      <c r="AX163" s="18">
        <f t="shared" si="192"/>
        <v>0</v>
      </c>
    </row>
    <row r="164" spans="1:50" x14ac:dyDescent="0.25">
      <c r="A164">
        <f>feecalcs!A158</f>
        <v>0</v>
      </c>
      <c r="B164">
        <f>feecalcs!B158</f>
        <v>0</v>
      </c>
      <c r="C164">
        <f>feecalcs!D158</f>
        <v>0</v>
      </c>
      <c r="D164">
        <f>feecalcs!F158</f>
        <v>0</v>
      </c>
      <c r="E164">
        <f>feecalcs!G158</f>
        <v>0</v>
      </c>
      <c r="F164">
        <f>client_info!F161</f>
        <v>0</v>
      </c>
      <c r="G164">
        <f>client_info!G161</f>
        <v>0</v>
      </c>
      <c r="H164">
        <f>VLOOKUP(F164,lifeexpectancy!A:C,IF(feesovertime!G164="M",2,3),FALSE)</f>
        <v>80.209999999999994</v>
      </c>
      <c r="J164" s="18">
        <f t="shared" si="171"/>
        <v>0</v>
      </c>
      <c r="K164" s="18">
        <f t="shared" ref="K164:AC164" si="219">IF(J164=0,0,IF($F164-1+K$7&gt;=65,J164*(1+$B$2-$B$3),J164*(1+$B$2)+$B$4))</f>
        <v>0</v>
      </c>
      <c r="L164" s="18">
        <f t="shared" si="219"/>
        <v>0</v>
      </c>
      <c r="M164" s="18">
        <f t="shared" si="219"/>
        <v>0</v>
      </c>
      <c r="N164" s="18">
        <f t="shared" si="219"/>
        <v>0</v>
      </c>
      <c r="O164" s="18">
        <f t="shared" si="219"/>
        <v>0</v>
      </c>
      <c r="P164" s="18">
        <f t="shared" si="219"/>
        <v>0</v>
      </c>
      <c r="Q164" s="18">
        <f t="shared" si="219"/>
        <v>0</v>
      </c>
      <c r="R164" s="18">
        <f t="shared" si="219"/>
        <v>0</v>
      </c>
      <c r="S164" s="18">
        <f t="shared" si="219"/>
        <v>0</v>
      </c>
      <c r="T164" s="18">
        <f t="shared" si="219"/>
        <v>0</v>
      </c>
      <c r="U164" s="18">
        <f t="shared" si="219"/>
        <v>0</v>
      </c>
      <c r="V164" s="18">
        <f t="shared" si="219"/>
        <v>0</v>
      </c>
      <c r="W164" s="18">
        <f t="shared" si="219"/>
        <v>0</v>
      </c>
      <c r="X164" s="18">
        <f t="shared" si="219"/>
        <v>0</v>
      </c>
      <c r="Y164" s="18">
        <f t="shared" si="219"/>
        <v>0</v>
      </c>
      <c r="Z164" s="18">
        <f t="shared" si="219"/>
        <v>0</v>
      </c>
      <c r="AA164" s="18">
        <f t="shared" si="219"/>
        <v>0</v>
      </c>
      <c r="AB164" s="18">
        <f t="shared" si="219"/>
        <v>0</v>
      </c>
      <c r="AC164" s="18">
        <f t="shared" si="219"/>
        <v>0</v>
      </c>
      <c r="AE164" s="18">
        <f t="shared" si="173"/>
        <v>0</v>
      </c>
      <c r="AF164" s="18">
        <f t="shared" si="174"/>
        <v>0</v>
      </c>
      <c r="AG164" s="18">
        <f t="shared" si="175"/>
        <v>0</v>
      </c>
      <c r="AH164" s="18">
        <f t="shared" si="176"/>
        <v>0</v>
      </c>
      <c r="AI164" s="18">
        <f t="shared" si="177"/>
        <v>0</v>
      </c>
      <c r="AJ164" s="18">
        <f t="shared" si="178"/>
        <v>0</v>
      </c>
      <c r="AK164" s="18">
        <f t="shared" si="179"/>
        <v>0</v>
      </c>
      <c r="AL164" s="18">
        <f t="shared" si="180"/>
        <v>0</v>
      </c>
      <c r="AM164" s="18">
        <f t="shared" si="181"/>
        <v>0</v>
      </c>
      <c r="AN164" s="18">
        <f t="shared" si="182"/>
        <v>0</v>
      </c>
      <c r="AO164" s="18">
        <f t="shared" si="183"/>
        <v>0</v>
      </c>
      <c r="AP164" s="18">
        <f t="shared" si="184"/>
        <v>0</v>
      </c>
      <c r="AQ164" s="18">
        <f t="shared" si="185"/>
        <v>0</v>
      </c>
      <c r="AR164" s="18">
        <f t="shared" si="186"/>
        <v>0</v>
      </c>
      <c r="AS164" s="18">
        <f t="shared" si="187"/>
        <v>0</v>
      </c>
      <c r="AT164" s="18">
        <f t="shared" si="188"/>
        <v>0</v>
      </c>
      <c r="AU164" s="18">
        <f t="shared" si="189"/>
        <v>0</v>
      </c>
      <c r="AV164" s="18">
        <f t="shared" si="190"/>
        <v>0</v>
      </c>
      <c r="AW164" s="18">
        <f t="shared" si="191"/>
        <v>0</v>
      </c>
      <c r="AX164" s="18">
        <f t="shared" si="192"/>
        <v>0</v>
      </c>
    </row>
    <row r="165" spans="1:50" x14ac:dyDescent="0.25">
      <c r="A165">
        <f>feecalcs!A159</f>
        <v>0</v>
      </c>
      <c r="B165">
        <f>feecalcs!B159</f>
        <v>0</v>
      </c>
      <c r="C165">
        <f>feecalcs!D159</f>
        <v>0</v>
      </c>
      <c r="D165">
        <f>feecalcs!F159</f>
        <v>0</v>
      </c>
      <c r="E165">
        <f>feecalcs!G159</f>
        <v>0</v>
      </c>
      <c r="F165">
        <f>client_info!F162</f>
        <v>0</v>
      </c>
      <c r="G165">
        <f>client_info!G162</f>
        <v>0</v>
      </c>
      <c r="H165">
        <f>VLOOKUP(F165,lifeexpectancy!A:C,IF(feesovertime!G165="M",2,3),FALSE)</f>
        <v>80.209999999999994</v>
      </c>
      <c r="J165" s="18">
        <f t="shared" si="171"/>
        <v>0</v>
      </c>
      <c r="K165" s="18">
        <f t="shared" ref="K165:AC165" si="220">IF(J165=0,0,IF($F165-1+K$7&gt;=65,J165*(1+$B$2-$B$3),J165*(1+$B$2)+$B$4))</f>
        <v>0</v>
      </c>
      <c r="L165" s="18">
        <f t="shared" si="220"/>
        <v>0</v>
      </c>
      <c r="M165" s="18">
        <f t="shared" si="220"/>
        <v>0</v>
      </c>
      <c r="N165" s="18">
        <f t="shared" si="220"/>
        <v>0</v>
      </c>
      <c r="O165" s="18">
        <f t="shared" si="220"/>
        <v>0</v>
      </c>
      <c r="P165" s="18">
        <f t="shared" si="220"/>
        <v>0</v>
      </c>
      <c r="Q165" s="18">
        <f t="shared" si="220"/>
        <v>0</v>
      </c>
      <c r="R165" s="18">
        <f t="shared" si="220"/>
        <v>0</v>
      </c>
      <c r="S165" s="18">
        <f t="shared" si="220"/>
        <v>0</v>
      </c>
      <c r="T165" s="18">
        <f t="shared" si="220"/>
        <v>0</v>
      </c>
      <c r="U165" s="18">
        <f t="shared" si="220"/>
        <v>0</v>
      </c>
      <c r="V165" s="18">
        <f t="shared" si="220"/>
        <v>0</v>
      </c>
      <c r="W165" s="18">
        <f t="shared" si="220"/>
        <v>0</v>
      </c>
      <c r="X165" s="18">
        <f t="shared" si="220"/>
        <v>0</v>
      </c>
      <c r="Y165" s="18">
        <f t="shared" si="220"/>
        <v>0</v>
      </c>
      <c r="Z165" s="18">
        <f t="shared" si="220"/>
        <v>0</v>
      </c>
      <c r="AA165" s="18">
        <f t="shared" si="220"/>
        <v>0</v>
      </c>
      <c r="AB165" s="18">
        <f t="shared" si="220"/>
        <v>0</v>
      </c>
      <c r="AC165" s="18">
        <f t="shared" si="220"/>
        <v>0</v>
      </c>
      <c r="AE165" s="18">
        <f t="shared" si="173"/>
        <v>0</v>
      </c>
      <c r="AF165" s="18">
        <f t="shared" si="174"/>
        <v>0</v>
      </c>
      <c r="AG165" s="18">
        <f t="shared" si="175"/>
        <v>0</v>
      </c>
      <c r="AH165" s="18">
        <f t="shared" si="176"/>
        <v>0</v>
      </c>
      <c r="AI165" s="18">
        <f t="shared" si="177"/>
        <v>0</v>
      </c>
      <c r="AJ165" s="18">
        <f t="shared" si="178"/>
        <v>0</v>
      </c>
      <c r="AK165" s="18">
        <f t="shared" si="179"/>
        <v>0</v>
      </c>
      <c r="AL165" s="18">
        <f t="shared" si="180"/>
        <v>0</v>
      </c>
      <c r="AM165" s="18">
        <f t="shared" si="181"/>
        <v>0</v>
      </c>
      <c r="AN165" s="18">
        <f t="shared" si="182"/>
        <v>0</v>
      </c>
      <c r="AO165" s="18">
        <f t="shared" si="183"/>
        <v>0</v>
      </c>
      <c r="AP165" s="18">
        <f t="shared" si="184"/>
        <v>0</v>
      </c>
      <c r="AQ165" s="18">
        <f t="shared" si="185"/>
        <v>0</v>
      </c>
      <c r="AR165" s="18">
        <f t="shared" si="186"/>
        <v>0</v>
      </c>
      <c r="AS165" s="18">
        <f t="shared" si="187"/>
        <v>0</v>
      </c>
      <c r="AT165" s="18">
        <f t="shared" si="188"/>
        <v>0</v>
      </c>
      <c r="AU165" s="18">
        <f t="shared" si="189"/>
        <v>0</v>
      </c>
      <c r="AV165" s="18">
        <f t="shared" si="190"/>
        <v>0</v>
      </c>
      <c r="AW165" s="18">
        <f t="shared" si="191"/>
        <v>0</v>
      </c>
      <c r="AX165" s="18">
        <f t="shared" si="192"/>
        <v>0</v>
      </c>
    </row>
    <row r="166" spans="1:50" x14ac:dyDescent="0.25">
      <c r="A166">
        <f>feecalcs!A160</f>
        <v>0</v>
      </c>
      <c r="B166">
        <f>feecalcs!B160</f>
        <v>0</v>
      </c>
      <c r="C166">
        <f>feecalcs!D160</f>
        <v>0</v>
      </c>
      <c r="D166">
        <f>feecalcs!F160</f>
        <v>0</v>
      </c>
      <c r="E166">
        <f>feecalcs!G160</f>
        <v>0</v>
      </c>
      <c r="F166">
        <f>client_info!F163</f>
        <v>0</v>
      </c>
      <c r="G166">
        <f>client_info!G163</f>
        <v>0</v>
      </c>
      <c r="H166">
        <f>VLOOKUP(F166,lifeexpectancy!A:C,IF(feesovertime!G166="M",2,3),FALSE)</f>
        <v>80.209999999999994</v>
      </c>
      <c r="J166" s="18">
        <f t="shared" si="171"/>
        <v>0</v>
      </c>
      <c r="K166" s="18">
        <f t="shared" ref="K166:AC166" si="221">IF(J166=0,0,IF($F166-1+K$7&gt;=65,J166*(1+$B$2-$B$3),J166*(1+$B$2)+$B$4))</f>
        <v>0</v>
      </c>
      <c r="L166" s="18">
        <f t="shared" si="221"/>
        <v>0</v>
      </c>
      <c r="M166" s="18">
        <f t="shared" si="221"/>
        <v>0</v>
      </c>
      <c r="N166" s="18">
        <f t="shared" si="221"/>
        <v>0</v>
      </c>
      <c r="O166" s="18">
        <f t="shared" si="221"/>
        <v>0</v>
      </c>
      <c r="P166" s="18">
        <f t="shared" si="221"/>
        <v>0</v>
      </c>
      <c r="Q166" s="18">
        <f t="shared" si="221"/>
        <v>0</v>
      </c>
      <c r="R166" s="18">
        <f t="shared" si="221"/>
        <v>0</v>
      </c>
      <c r="S166" s="18">
        <f t="shared" si="221"/>
        <v>0</v>
      </c>
      <c r="T166" s="18">
        <f t="shared" si="221"/>
        <v>0</v>
      </c>
      <c r="U166" s="18">
        <f t="shared" si="221"/>
        <v>0</v>
      </c>
      <c r="V166" s="18">
        <f t="shared" si="221"/>
        <v>0</v>
      </c>
      <c r="W166" s="18">
        <f t="shared" si="221"/>
        <v>0</v>
      </c>
      <c r="X166" s="18">
        <f t="shared" si="221"/>
        <v>0</v>
      </c>
      <c r="Y166" s="18">
        <f t="shared" si="221"/>
        <v>0</v>
      </c>
      <c r="Z166" s="18">
        <f t="shared" si="221"/>
        <v>0</v>
      </c>
      <c r="AA166" s="18">
        <f t="shared" si="221"/>
        <v>0</v>
      </c>
      <c r="AB166" s="18">
        <f t="shared" si="221"/>
        <v>0</v>
      </c>
      <c r="AC166" s="18">
        <f t="shared" si="221"/>
        <v>0</v>
      </c>
      <c r="AE166" s="18">
        <f t="shared" si="173"/>
        <v>0</v>
      </c>
      <c r="AF166" s="18">
        <f t="shared" si="174"/>
        <v>0</v>
      </c>
      <c r="AG166" s="18">
        <f t="shared" si="175"/>
        <v>0</v>
      </c>
      <c r="AH166" s="18">
        <f t="shared" si="176"/>
        <v>0</v>
      </c>
      <c r="AI166" s="18">
        <f t="shared" si="177"/>
        <v>0</v>
      </c>
      <c r="AJ166" s="18">
        <f t="shared" si="178"/>
        <v>0</v>
      </c>
      <c r="AK166" s="18">
        <f t="shared" si="179"/>
        <v>0</v>
      </c>
      <c r="AL166" s="18">
        <f t="shared" si="180"/>
        <v>0</v>
      </c>
      <c r="AM166" s="18">
        <f t="shared" si="181"/>
        <v>0</v>
      </c>
      <c r="AN166" s="18">
        <f t="shared" si="182"/>
        <v>0</v>
      </c>
      <c r="AO166" s="18">
        <f t="shared" si="183"/>
        <v>0</v>
      </c>
      <c r="AP166" s="18">
        <f t="shared" si="184"/>
        <v>0</v>
      </c>
      <c r="AQ166" s="18">
        <f t="shared" si="185"/>
        <v>0</v>
      </c>
      <c r="AR166" s="18">
        <f t="shared" si="186"/>
        <v>0</v>
      </c>
      <c r="AS166" s="18">
        <f t="shared" si="187"/>
        <v>0</v>
      </c>
      <c r="AT166" s="18">
        <f t="shared" si="188"/>
        <v>0</v>
      </c>
      <c r="AU166" s="18">
        <f t="shared" si="189"/>
        <v>0</v>
      </c>
      <c r="AV166" s="18">
        <f t="shared" si="190"/>
        <v>0</v>
      </c>
      <c r="AW166" s="18">
        <f t="shared" si="191"/>
        <v>0</v>
      </c>
      <c r="AX166" s="18">
        <f t="shared" si="192"/>
        <v>0</v>
      </c>
    </row>
    <row r="167" spans="1:50" x14ac:dyDescent="0.25">
      <c r="A167">
        <f>feecalcs!A161</f>
        <v>0</v>
      </c>
      <c r="B167">
        <f>feecalcs!B161</f>
        <v>0</v>
      </c>
      <c r="C167">
        <f>feecalcs!D161</f>
        <v>0</v>
      </c>
      <c r="D167">
        <f>feecalcs!F161</f>
        <v>0</v>
      </c>
      <c r="E167">
        <f>feecalcs!G161</f>
        <v>0</v>
      </c>
      <c r="F167">
        <f>client_info!F164</f>
        <v>0</v>
      </c>
      <c r="G167">
        <f>client_info!G164</f>
        <v>0</v>
      </c>
      <c r="H167">
        <f>VLOOKUP(F167,lifeexpectancy!A:C,IF(feesovertime!G167="M",2,3),FALSE)</f>
        <v>80.209999999999994</v>
      </c>
      <c r="J167" s="18">
        <f t="shared" si="171"/>
        <v>0</v>
      </c>
      <c r="K167" s="18">
        <f t="shared" ref="K167:AC167" si="222">IF(J167=0,0,IF($F167-1+K$7&gt;=65,J167*(1+$B$2-$B$3),J167*(1+$B$2)+$B$4))</f>
        <v>0</v>
      </c>
      <c r="L167" s="18">
        <f t="shared" si="222"/>
        <v>0</v>
      </c>
      <c r="M167" s="18">
        <f t="shared" si="222"/>
        <v>0</v>
      </c>
      <c r="N167" s="18">
        <f t="shared" si="222"/>
        <v>0</v>
      </c>
      <c r="O167" s="18">
        <f t="shared" si="222"/>
        <v>0</v>
      </c>
      <c r="P167" s="18">
        <f t="shared" si="222"/>
        <v>0</v>
      </c>
      <c r="Q167" s="18">
        <f t="shared" si="222"/>
        <v>0</v>
      </c>
      <c r="R167" s="18">
        <f t="shared" si="222"/>
        <v>0</v>
      </c>
      <c r="S167" s="18">
        <f t="shared" si="222"/>
        <v>0</v>
      </c>
      <c r="T167" s="18">
        <f t="shared" si="222"/>
        <v>0</v>
      </c>
      <c r="U167" s="18">
        <f t="shared" si="222"/>
        <v>0</v>
      </c>
      <c r="V167" s="18">
        <f t="shared" si="222"/>
        <v>0</v>
      </c>
      <c r="W167" s="18">
        <f t="shared" si="222"/>
        <v>0</v>
      </c>
      <c r="X167" s="18">
        <f t="shared" si="222"/>
        <v>0</v>
      </c>
      <c r="Y167" s="18">
        <f t="shared" si="222"/>
        <v>0</v>
      </c>
      <c r="Z167" s="18">
        <f t="shared" si="222"/>
        <v>0</v>
      </c>
      <c r="AA167" s="18">
        <f t="shared" si="222"/>
        <v>0</v>
      </c>
      <c r="AB167" s="18">
        <f t="shared" si="222"/>
        <v>0</v>
      </c>
      <c r="AC167" s="18">
        <f t="shared" si="222"/>
        <v>0</v>
      </c>
      <c r="AE167" s="18">
        <f t="shared" si="173"/>
        <v>0</v>
      </c>
      <c r="AF167" s="18">
        <f t="shared" si="174"/>
        <v>0</v>
      </c>
      <c r="AG167" s="18">
        <f t="shared" si="175"/>
        <v>0</v>
      </c>
      <c r="AH167" s="18">
        <f t="shared" si="176"/>
        <v>0</v>
      </c>
      <c r="AI167" s="18">
        <f t="shared" si="177"/>
        <v>0</v>
      </c>
      <c r="AJ167" s="18">
        <f t="shared" si="178"/>
        <v>0</v>
      </c>
      <c r="AK167" s="18">
        <f t="shared" si="179"/>
        <v>0</v>
      </c>
      <c r="AL167" s="18">
        <f t="shared" si="180"/>
        <v>0</v>
      </c>
      <c r="AM167" s="18">
        <f t="shared" si="181"/>
        <v>0</v>
      </c>
      <c r="AN167" s="18">
        <f t="shared" si="182"/>
        <v>0</v>
      </c>
      <c r="AO167" s="18">
        <f t="shared" si="183"/>
        <v>0</v>
      </c>
      <c r="AP167" s="18">
        <f t="shared" si="184"/>
        <v>0</v>
      </c>
      <c r="AQ167" s="18">
        <f t="shared" si="185"/>
        <v>0</v>
      </c>
      <c r="AR167" s="18">
        <f t="shared" si="186"/>
        <v>0</v>
      </c>
      <c r="AS167" s="18">
        <f t="shared" si="187"/>
        <v>0</v>
      </c>
      <c r="AT167" s="18">
        <f t="shared" si="188"/>
        <v>0</v>
      </c>
      <c r="AU167" s="18">
        <f t="shared" si="189"/>
        <v>0</v>
      </c>
      <c r="AV167" s="18">
        <f t="shared" si="190"/>
        <v>0</v>
      </c>
      <c r="AW167" s="18">
        <f t="shared" si="191"/>
        <v>0</v>
      </c>
      <c r="AX167" s="18">
        <f t="shared" si="192"/>
        <v>0</v>
      </c>
    </row>
    <row r="168" spans="1:50" x14ac:dyDescent="0.25">
      <c r="A168">
        <f>feecalcs!A162</f>
        <v>0</v>
      </c>
      <c r="B168">
        <f>feecalcs!B162</f>
        <v>0</v>
      </c>
      <c r="C168">
        <f>feecalcs!D162</f>
        <v>0</v>
      </c>
      <c r="D168">
        <f>feecalcs!F162</f>
        <v>0</v>
      </c>
      <c r="E168">
        <f>feecalcs!G162</f>
        <v>0</v>
      </c>
      <c r="F168">
        <f>client_info!F165</f>
        <v>0</v>
      </c>
      <c r="G168">
        <f>client_info!G165</f>
        <v>0</v>
      </c>
      <c r="H168">
        <f>VLOOKUP(F168,lifeexpectancy!A:C,IF(feesovertime!G168="M",2,3),FALSE)</f>
        <v>80.209999999999994</v>
      </c>
      <c r="J168" s="18">
        <f t="shared" si="171"/>
        <v>0</v>
      </c>
      <c r="K168" s="18">
        <f t="shared" ref="K168:AC168" si="223">IF(J168=0,0,IF($F168-1+K$7&gt;=65,J168*(1+$B$2-$B$3),J168*(1+$B$2)+$B$4))</f>
        <v>0</v>
      </c>
      <c r="L168" s="18">
        <f t="shared" si="223"/>
        <v>0</v>
      </c>
      <c r="M168" s="18">
        <f t="shared" si="223"/>
        <v>0</v>
      </c>
      <c r="N168" s="18">
        <f t="shared" si="223"/>
        <v>0</v>
      </c>
      <c r="O168" s="18">
        <f t="shared" si="223"/>
        <v>0</v>
      </c>
      <c r="P168" s="18">
        <f t="shared" si="223"/>
        <v>0</v>
      </c>
      <c r="Q168" s="18">
        <f t="shared" si="223"/>
        <v>0</v>
      </c>
      <c r="R168" s="18">
        <f t="shared" si="223"/>
        <v>0</v>
      </c>
      <c r="S168" s="18">
        <f t="shared" si="223"/>
        <v>0</v>
      </c>
      <c r="T168" s="18">
        <f t="shared" si="223"/>
        <v>0</v>
      </c>
      <c r="U168" s="18">
        <f t="shared" si="223"/>
        <v>0</v>
      </c>
      <c r="V168" s="18">
        <f t="shared" si="223"/>
        <v>0</v>
      </c>
      <c r="W168" s="18">
        <f t="shared" si="223"/>
        <v>0</v>
      </c>
      <c r="X168" s="18">
        <f t="shared" si="223"/>
        <v>0</v>
      </c>
      <c r="Y168" s="18">
        <f t="shared" si="223"/>
        <v>0</v>
      </c>
      <c r="Z168" s="18">
        <f t="shared" si="223"/>
        <v>0</v>
      </c>
      <c r="AA168" s="18">
        <f t="shared" si="223"/>
        <v>0</v>
      </c>
      <c r="AB168" s="18">
        <f t="shared" si="223"/>
        <v>0</v>
      </c>
      <c r="AC168" s="18">
        <f t="shared" si="223"/>
        <v>0</v>
      </c>
      <c r="AE168" s="18">
        <f t="shared" si="173"/>
        <v>0</v>
      </c>
      <c r="AF168" s="18">
        <f t="shared" si="174"/>
        <v>0</v>
      </c>
      <c r="AG168" s="18">
        <f t="shared" si="175"/>
        <v>0</v>
      </c>
      <c r="AH168" s="18">
        <f t="shared" si="176"/>
        <v>0</v>
      </c>
      <c r="AI168" s="18">
        <f t="shared" si="177"/>
        <v>0</v>
      </c>
      <c r="AJ168" s="18">
        <f t="shared" si="178"/>
        <v>0</v>
      </c>
      <c r="AK168" s="18">
        <f t="shared" si="179"/>
        <v>0</v>
      </c>
      <c r="AL168" s="18">
        <f t="shared" si="180"/>
        <v>0</v>
      </c>
      <c r="AM168" s="18">
        <f t="shared" si="181"/>
        <v>0</v>
      </c>
      <c r="AN168" s="18">
        <f t="shared" si="182"/>
        <v>0</v>
      </c>
      <c r="AO168" s="18">
        <f t="shared" si="183"/>
        <v>0</v>
      </c>
      <c r="AP168" s="18">
        <f t="shared" si="184"/>
        <v>0</v>
      </c>
      <c r="AQ168" s="18">
        <f t="shared" si="185"/>
        <v>0</v>
      </c>
      <c r="AR168" s="18">
        <f t="shared" si="186"/>
        <v>0</v>
      </c>
      <c r="AS168" s="18">
        <f t="shared" si="187"/>
        <v>0</v>
      </c>
      <c r="AT168" s="18">
        <f t="shared" si="188"/>
        <v>0</v>
      </c>
      <c r="AU168" s="18">
        <f t="shared" si="189"/>
        <v>0</v>
      </c>
      <c r="AV168" s="18">
        <f t="shared" si="190"/>
        <v>0</v>
      </c>
      <c r="AW168" s="18">
        <f t="shared" si="191"/>
        <v>0</v>
      </c>
      <c r="AX168" s="18">
        <f t="shared" si="192"/>
        <v>0</v>
      </c>
    </row>
    <row r="169" spans="1:50" x14ac:dyDescent="0.25">
      <c r="A169">
        <f>feecalcs!A163</f>
        <v>0</v>
      </c>
      <c r="B169">
        <f>feecalcs!B163</f>
        <v>0</v>
      </c>
      <c r="C169">
        <f>feecalcs!D163</f>
        <v>0</v>
      </c>
      <c r="D169">
        <f>feecalcs!F163</f>
        <v>0</v>
      </c>
      <c r="E169">
        <f>feecalcs!G163</f>
        <v>0</v>
      </c>
      <c r="F169">
        <f>client_info!F166</f>
        <v>0</v>
      </c>
      <c r="G169">
        <f>client_info!G166</f>
        <v>0</v>
      </c>
      <c r="H169">
        <f>VLOOKUP(F169,lifeexpectancy!A:C,IF(feesovertime!G169="M",2,3),FALSE)</f>
        <v>80.209999999999994</v>
      </c>
      <c r="J169" s="18">
        <f t="shared" si="171"/>
        <v>0</v>
      </c>
      <c r="K169" s="18">
        <f t="shared" ref="K169:AC169" si="224">IF(J169=0,0,IF($F169-1+K$7&gt;=65,J169*(1+$B$2-$B$3),J169*(1+$B$2)+$B$4))</f>
        <v>0</v>
      </c>
      <c r="L169" s="18">
        <f t="shared" si="224"/>
        <v>0</v>
      </c>
      <c r="M169" s="18">
        <f t="shared" si="224"/>
        <v>0</v>
      </c>
      <c r="N169" s="18">
        <f t="shared" si="224"/>
        <v>0</v>
      </c>
      <c r="O169" s="18">
        <f t="shared" si="224"/>
        <v>0</v>
      </c>
      <c r="P169" s="18">
        <f t="shared" si="224"/>
        <v>0</v>
      </c>
      <c r="Q169" s="18">
        <f t="shared" si="224"/>
        <v>0</v>
      </c>
      <c r="R169" s="18">
        <f t="shared" si="224"/>
        <v>0</v>
      </c>
      <c r="S169" s="18">
        <f t="shared" si="224"/>
        <v>0</v>
      </c>
      <c r="T169" s="18">
        <f t="shared" si="224"/>
        <v>0</v>
      </c>
      <c r="U169" s="18">
        <f t="shared" si="224"/>
        <v>0</v>
      </c>
      <c r="V169" s="18">
        <f t="shared" si="224"/>
        <v>0</v>
      </c>
      <c r="W169" s="18">
        <f t="shared" si="224"/>
        <v>0</v>
      </c>
      <c r="X169" s="18">
        <f t="shared" si="224"/>
        <v>0</v>
      </c>
      <c r="Y169" s="18">
        <f t="shared" si="224"/>
        <v>0</v>
      </c>
      <c r="Z169" s="18">
        <f t="shared" si="224"/>
        <v>0</v>
      </c>
      <c r="AA169" s="18">
        <f t="shared" si="224"/>
        <v>0</v>
      </c>
      <c r="AB169" s="18">
        <f t="shared" si="224"/>
        <v>0</v>
      </c>
      <c r="AC169" s="18">
        <f t="shared" si="224"/>
        <v>0</v>
      </c>
      <c r="AE169" s="18">
        <f t="shared" si="173"/>
        <v>0</v>
      </c>
      <c r="AF169" s="18">
        <f t="shared" si="174"/>
        <v>0</v>
      </c>
      <c r="AG169" s="18">
        <f t="shared" si="175"/>
        <v>0</v>
      </c>
      <c r="AH169" s="18">
        <f t="shared" si="176"/>
        <v>0</v>
      </c>
      <c r="AI169" s="18">
        <f t="shared" si="177"/>
        <v>0</v>
      </c>
      <c r="AJ169" s="18">
        <f t="shared" si="178"/>
        <v>0</v>
      </c>
      <c r="AK169" s="18">
        <f t="shared" si="179"/>
        <v>0</v>
      </c>
      <c r="AL169" s="18">
        <f t="shared" si="180"/>
        <v>0</v>
      </c>
      <c r="AM169" s="18">
        <f t="shared" si="181"/>
        <v>0</v>
      </c>
      <c r="AN169" s="18">
        <f t="shared" si="182"/>
        <v>0</v>
      </c>
      <c r="AO169" s="18">
        <f t="shared" si="183"/>
        <v>0</v>
      </c>
      <c r="AP169" s="18">
        <f t="shared" si="184"/>
        <v>0</v>
      </c>
      <c r="AQ169" s="18">
        <f t="shared" si="185"/>
        <v>0</v>
      </c>
      <c r="AR169" s="18">
        <f t="shared" si="186"/>
        <v>0</v>
      </c>
      <c r="AS169" s="18">
        <f t="shared" si="187"/>
        <v>0</v>
      </c>
      <c r="AT169" s="18">
        <f t="shared" si="188"/>
        <v>0</v>
      </c>
      <c r="AU169" s="18">
        <f t="shared" si="189"/>
        <v>0</v>
      </c>
      <c r="AV169" s="18">
        <f t="shared" si="190"/>
        <v>0</v>
      </c>
      <c r="AW169" s="18">
        <f t="shared" si="191"/>
        <v>0</v>
      </c>
      <c r="AX169" s="18">
        <f t="shared" si="192"/>
        <v>0</v>
      </c>
    </row>
    <row r="170" spans="1:50" x14ac:dyDescent="0.25">
      <c r="A170">
        <f>feecalcs!A164</f>
        <v>0</v>
      </c>
      <c r="B170">
        <f>feecalcs!B164</f>
        <v>0</v>
      </c>
      <c r="C170">
        <f>feecalcs!D164</f>
        <v>0</v>
      </c>
      <c r="D170">
        <f>feecalcs!F164</f>
        <v>0</v>
      </c>
      <c r="E170">
        <f>feecalcs!G164</f>
        <v>0</v>
      </c>
      <c r="F170">
        <f>client_info!F167</f>
        <v>0</v>
      </c>
      <c r="G170">
        <f>client_info!G167</f>
        <v>0</v>
      </c>
      <c r="H170">
        <f>VLOOKUP(F170,lifeexpectancy!A:C,IF(feesovertime!G170="M",2,3),FALSE)</f>
        <v>80.209999999999994</v>
      </c>
      <c r="J170" s="18">
        <f t="shared" si="171"/>
        <v>0</v>
      </c>
      <c r="K170" s="18">
        <f t="shared" ref="K170:AC170" si="225">IF(J170=0,0,IF($F170-1+K$7&gt;=65,J170*(1+$B$2-$B$3),J170*(1+$B$2)+$B$4))</f>
        <v>0</v>
      </c>
      <c r="L170" s="18">
        <f t="shared" si="225"/>
        <v>0</v>
      </c>
      <c r="M170" s="18">
        <f t="shared" si="225"/>
        <v>0</v>
      </c>
      <c r="N170" s="18">
        <f t="shared" si="225"/>
        <v>0</v>
      </c>
      <c r="O170" s="18">
        <f t="shared" si="225"/>
        <v>0</v>
      </c>
      <c r="P170" s="18">
        <f t="shared" si="225"/>
        <v>0</v>
      </c>
      <c r="Q170" s="18">
        <f t="shared" si="225"/>
        <v>0</v>
      </c>
      <c r="R170" s="18">
        <f t="shared" si="225"/>
        <v>0</v>
      </c>
      <c r="S170" s="18">
        <f t="shared" si="225"/>
        <v>0</v>
      </c>
      <c r="T170" s="18">
        <f t="shared" si="225"/>
        <v>0</v>
      </c>
      <c r="U170" s="18">
        <f t="shared" si="225"/>
        <v>0</v>
      </c>
      <c r="V170" s="18">
        <f t="shared" si="225"/>
        <v>0</v>
      </c>
      <c r="W170" s="18">
        <f t="shared" si="225"/>
        <v>0</v>
      </c>
      <c r="X170" s="18">
        <f t="shared" si="225"/>
        <v>0</v>
      </c>
      <c r="Y170" s="18">
        <f t="shared" si="225"/>
        <v>0</v>
      </c>
      <c r="Z170" s="18">
        <f t="shared" si="225"/>
        <v>0</v>
      </c>
      <c r="AA170" s="18">
        <f t="shared" si="225"/>
        <v>0</v>
      </c>
      <c r="AB170" s="18">
        <f t="shared" si="225"/>
        <v>0</v>
      </c>
      <c r="AC170" s="18">
        <f t="shared" si="225"/>
        <v>0</v>
      </c>
      <c r="AE170" s="18">
        <f t="shared" si="173"/>
        <v>0</v>
      </c>
      <c r="AF170" s="18">
        <f t="shared" si="174"/>
        <v>0</v>
      </c>
      <c r="AG170" s="18">
        <f t="shared" si="175"/>
        <v>0</v>
      </c>
      <c r="AH170" s="18">
        <f t="shared" si="176"/>
        <v>0</v>
      </c>
      <c r="AI170" s="18">
        <f t="shared" si="177"/>
        <v>0</v>
      </c>
      <c r="AJ170" s="18">
        <f t="shared" si="178"/>
        <v>0</v>
      </c>
      <c r="AK170" s="18">
        <f t="shared" si="179"/>
        <v>0</v>
      </c>
      <c r="AL170" s="18">
        <f t="shared" si="180"/>
        <v>0</v>
      </c>
      <c r="AM170" s="18">
        <f t="shared" si="181"/>
        <v>0</v>
      </c>
      <c r="AN170" s="18">
        <f t="shared" si="182"/>
        <v>0</v>
      </c>
      <c r="AO170" s="18">
        <f t="shared" si="183"/>
        <v>0</v>
      </c>
      <c r="AP170" s="18">
        <f t="shared" si="184"/>
        <v>0</v>
      </c>
      <c r="AQ170" s="18">
        <f t="shared" si="185"/>
        <v>0</v>
      </c>
      <c r="AR170" s="18">
        <f t="shared" si="186"/>
        <v>0</v>
      </c>
      <c r="AS170" s="18">
        <f t="shared" si="187"/>
        <v>0</v>
      </c>
      <c r="AT170" s="18">
        <f t="shared" si="188"/>
        <v>0</v>
      </c>
      <c r="AU170" s="18">
        <f t="shared" si="189"/>
        <v>0</v>
      </c>
      <c r="AV170" s="18">
        <f t="shared" si="190"/>
        <v>0</v>
      </c>
      <c r="AW170" s="18">
        <f t="shared" si="191"/>
        <v>0</v>
      </c>
      <c r="AX170" s="18">
        <f t="shared" si="192"/>
        <v>0</v>
      </c>
    </row>
    <row r="171" spans="1:50" x14ac:dyDescent="0.25">
      <c r="A171">
        <f>feecalcs!A165</f>
        <v>0</v>
      </c>
      <c r="B171">
        <f>feecalcs!B165</f>
        <v>0</v>
      </c>
      <c r="C171">
        <f>feecalcs!D165</f>
        <v>0</v>
      </c>
      <c r="D171">
        <f>feecalcs!F165</f>
        <v>0</v>
      </c>
      <c r="E171">
        <f>feecalcs!G165</f>
        <v>0</v>
      </c>
      <c r="F171">
        <f>client_info!F168</f>
        <v>0</v>
      </c>
      <c r="G171">
        <f>client_info!G168</f>
        <v>0</v>
      </c>
      <c r="H171">
        <f>VLOOKUP(F171,lifeexpectancy!A:C,IF(feesovertime!G171="M",2,3),FALSE)</f>
        <v>80.209999999999994</v>
      </c>
      <c r="J171" s="18">
        <f t="shared" si="171"/>
        <v>0</v>
      </c>
      <c r="K171" s="18">
        <f t="shared" ref="K171:AC171" si="226">IF(J171=0,0,IF($F171-1+K$7&gt;=65,J171*(1+$B$2-$B$3),J171*(1+$B$2)+$B$4))</f>
        <v>0</v>
      </c>
      <c r="L171" s="18">
        <f t="shared" si="226"/>
        <v>0</v>
      </c>
      <c r="M171" s="18">
        <f t="shared" si="226"/>
        <v>0</v>
      </c>
      <c r="N171" s="18">
        <f t="shared" si="226"/>
        <v>0</v>
      </c>
      <c r="O171" s="18">
        <f t="shared" si="226"/>
        <v>0</v>
      </c>
      <c r="P171" s="18">
        <f t="shared" si="226"/>
        <v>0</v>
      </c>
      <c r="Q171" s="18">
        <f t="shared" si="226"/>
        <v>0</v>
      </c>
      <c r="R171" s="18">
        <f t="shared" si="226"/>
        <v>0</v>
      </c>
      <c r="S171" s="18">
        <f t="shared" si="226"/>
        <v>0</v>
      </c>
      <c r="T171" s="18">
        <f t="shared" si="226"/>
        <v>0</v>
      </c>
      <c r="U171" s="18">
        <f t="shared" si="226"/>
        <v>0</v>
      </c>
      <c r="V171" s="18">
        <f t="shared" si="226"/>
        <v>0</v>
      </c>
      <c r="W171" s="18">
        <f t="shared" si="226"/>
        <v>0</v>
      </c>
      <c r="X171" s="18">
        <f t="shared" si="226"/>
        <v>0</v>
      </c>
      <c r="Y171" s="18">
        <f t="shared" si="226"/>
        <v>0</v>
      </c>
      <c r="Z171" s="18">
        <f t="shared" si="226"/>
        <v>0</v>
      </c>
      <c r="AA171" s="18">
        <f t="shared" si="226"/>
        <v>0</v>
      </c>
      <c r="AB171" s="18">
        <f t="shared" si="226"/>
        <v>0</v>
      </c>
      <c r="AC171" s="18">
        <f t="shared" si="226"/>
        <v>0</v>
      </c>
      <c r="AE171" s="18">
        <f t="shared" si="173"/>
        <v>0</v>
      </c>
      <c r="AF171" s="18">
        <f t="shared" si="174"/>
        <v>0</v>
      </c>
      <c r="AG171" s="18">
        <f t="shared" si="175"/>
        <v>0</v>
      </c>
      <c r="AH171" s="18">
        <f t="shared" si="176"/>
        <v>0</v>
      </c>
      <c r="AI171" s="18">
        <f t="shared" si="177"/>
        <v>0</v>
      </c>
      <c r="AJ171" s="18">
        <f t="shared" si="178"/>
        <v>0</v>
      </c>
      <c r="AK171" s="18">
        <f t="shared" si="179"/>
        <v>0</v>
      </c>
      <c r="AL171" s="18">
        <f t="shared" si="180"/>
        <v>0</v>
      </c>
      <c r="AM171" s="18">
        <f t="shared" si="181"/>
        <v>0</v>
      </c>
      <c r="AN171" s="18">
        <f t="shared" si="182"/>
        <v>0</v>
      </c>
      <c r="AO171" s="18">
        <f t="shared" si="183"/>
        <v>0</v>
      </c>
      <c r="AP171" s="18">
        <f t="shared" si="184"/>
        <v>0</v>
      </c>
      <c r="AQ171" s="18">
        <f t="shared" si="185"/>
        <v>0</v>
      </c>
      <c r="AR171" s="18">
        <f t="shared" si="186"/>
        <v>0</v>
      </c>
      <c r="AS171" s="18">
        <f t="shared" si="187"/>
        <v>0</v>
      </c>
      <c r="AT171" s="18">
        <f t="shared" si="188"/>
        <v>0</v>
      </c>
      <c r="AU171" s="18">
        <f t="shared" si="189"/>
        <v>0</v>
      </c>
      <c r="AV171" s="18">
        <f t="shared" si="190"/>
        <v>0</v>
      </c>
      <c r="AW171" s="18">
        <f t="shared" si="191"/>
        <v>0</v>
      </c>
      <c r="AX171" s="18">
        <f t="shared" si="192"/>
        <v>0</v>
      </c>
    </row>
    <row r="172" spans="1:50" x14ac:dyDescent="0.25">
      <c r="A172">
        <f>feecalcs!A166</f>
        <v>0</v>
      </c>
      <c r="B172">
        <f>feecalcs!B166</f>
        <v>0</v>
      </c>
      <c r="C172">
        <f>feecalcs!D166</f>
        <v>0</v>
      </c>
      <c r="D172">
        <f>feecalcs!F166</f>
        <v>0</v>
      </c>
      <c r="E172">
        <f>feecalcs!G166</f>
        <v>0</v>
      </c>
      <c r="F172">
        <f>client_info!F169</f>
        <v>0</v>
      </c>
      <c r="G172">
        <f>client_info!G169</f>
        <v>0</v>
      </c>
      <c r="H172">
        <f>VLOOKUP(F172,lifeexpectancy!A:C,IF(feesovertime!G172="M",2,3),FALSE)</f>
        <v>80.209999999999994</v>
      </c>
      <c r="J172" s="18">
        <f t="shared" si="171"/>
        <v>0</v>
      </c>
      <c r="K172" s="18">
        <f t="shared" ref="K172:AC172" si="227">IF(J172=0,0,IF($F172-1+K$7&gt;=65,J172*(1+$B$2-$B$3),J172*(1+$B$2)+$B$4))</f>
        <v>0</v>
      </c>
      <c r="L172" s="18">
        <f t="shared" si="227"/>
        <v>0</v>
      </c>
      <c r="M172" s="18">
        <f t="shared" si="227"/>
        <v>0</v>
      </c>
      <c r="N172" s="18">
        <f t="shared" si="227"/>
        <v>0</v>
      </c>
      <c r="O172" s="18">
        <f t="shared" si="227"/>
        <v>0</v>
      </c>
      <c r="P172" s="18">
        <f t="shared" si="227"/>
        <v>0</v>
      </c>
      <c r="Q172" s="18">
        <f t="shared" si="227"/>
        <v>0</v>
      </c>
      <c r="R172" s="18">
        <f t="shared" si="227"/>
        <v>0</v>
      </c>
      <c r="S172" s="18">
        <f t="shared" si="227"/>
        <v>0</v>
      </c>
      <c r="T172" s="18">
        <f t="shared" si="227"/>
        <v>0</v>
      </c>
      <c r="U172" s="18">
        <f t="shared" si="227"/>
        <v>0</v>
      </c>
      <c r="V172" s="18">
        <f t="shared" si="227"/>
        <v>0</v>
      </c>
      <c r="W172" s="18">
        <f t="shared" si="227"/>
        <v>0</v>
      </c>
      <c r="X172" s="18">
        <f t="shared" si="227"/>
        <v>0</v>
      </c>
      <c r="Y172" s="18">
        <f t="shared" si="227"/>
        <v>0</v>
      </c>
      <c r="Z172" s="18">
        <f t="shared" si="227"/>
        <v>0</v>
      </c>
      <c r="AA172" s="18">
        <f t="shared" si="227"/>
        <v>0</v>
      </c>
      <c r="AB172" s="18">
        <f t="shared" si="227"/>
        <v>0</v>
      </c>
      <c r="AC172" s="18">
        <f t="shared" si="227"/>
        <v>0</v>
      </c>
      <c r="AE172" s="18">
        <f t="shared" si="173"/>
        <v>0</v>
      </c>
      <c r="AF172" s="18">
        <f t="shared" si="174"/>
        <v>0</v>
      </c>
      <c r="AG172" s="18">
        <f t="shared" si="175"/>
        <v>0</v>
      </c>
      <c r="AH172" s="18">
        <f t="shared" si="176"/>
        <v>0</v>
      </c>
      <c r="AI172" s="18">
        <f t="shared" si="177"/>
        <v>0</v>
      </c>
      <c r="AJ172" s="18">
        <f t="shared" si="178"/>
        <v>0</v>
      </c>
      <c r="AK172" s="18">
        <f t="shared" si="179"/>
        <v>0</v>
      </c>
      <c r="AL172" s="18">
        <f t="shared" si="180"/>
        <v>0</v>
      </c>
      <c r="AM172" s="18">
        <f t="shared" si="181"/>
        <v>0</v>
      </c>
      <c r="AN172" s="18">
        <f t="shared" si="182"/>
        <v>0</v>
      </c>
      <c r="AO172" s="18">
        <f t="shared" si="183"/>
        <v>0</v>
      </c>
      <c r="AP172" s="18">
        <f t="shared" si="184"/>
        <v>0</v>
      </c>
      <c r="AQ172" s="18">
        <f t="shared" si="185"/>
        <v>0</v>
      </c>
      <c r="AR172" s="18">
        <f t="shared" si="186"/>
        <v>0</v>
      </c>
      <c r="AS172" s="18">
        <f t="shared" si="187"/>
        <v>0</v>
      </c>
      <c r="AT172" s="18">
        <f t="shared" si="188"/>
        <v>0</v>
      </c>
      <c r="AU172" s="18">
        <f t="shared" si="189"/>
        <v>0</v>
      </c>
      <c r="AV172" s="18">
        <f t="shared" si="190"/>
        <v>0</v>
      </c>
      <c r="AW172" s="18">
        <f t="shared" si="191"/>
        <v>0</v>
      </c>
      <c r="AX172" s="18">
        <f t="shared" si="192"/>
        <v>0</v>
      </c>
    </row>
    <row r="173" spans="1:50" x14ac:dyDescent="0.25">
      <c r="A173">
        <f>feecalcs!A167</f>
        <v>0</v>
      </c>
      <c r="B173">
        <f>feecalcs!B167</f>
        <v>0</v>
      </c>
      <c r="C173">
        <f>feecalcs!D167</f>
        <v>0</v>
      </c>
      <c r="D173">
        <f>feecalcs!F167</f>
        <v>0</v>
      </c>
      <c r="E173">
        <f>feecalcs!G167</f>
        <v>0</v>
      </c>
      <c r="F173">
        <f>client_info!F170</f>
        <v>0</v>
      </c>
      <c r="G173">
        <f>client_info!G170</f>
        <v>0</v>
      </c>
      <c r="H173">
        <f>VLOOKUP(F173,lifeexpectancy!A:C,IF(feesovertime!G173="M",2,3),FALSE)</f>
        <v>80.209999999999994</v>
      </c>
      <c r="J173" s="18">
        <f t="shared" si="171"/>
        <v>0</v>
      </c>
      <c r="K173" s="18">
        <f t="shared" ref="K173:AC173" si="228">IF(J173=0,0,IF($F173-1+K$7&gt;=65,J173*(1+$B$2-$B$3),J173*(1+$B$2)+$B$4))</f>
        <v>0</v>
      </c>
      <c r="L173" s="18">
        <f t="shared" si="228"/>
        <v>0</v>
      </c>
      <c r="M173" s="18">
        <f t="shared" si="228"/>
        <v>0</v>
      </c>
      <c r="N173" s="18">
        <f t="shared" si="228"/>
        <v>0</v>
      </c>
      <c r="O173" s="18">
        <f t="shared" si="228"/>
        <v>0</v>
      </c>
      <c r="P173" s="18">
        <f t="shared" si="228"/>
        <v>0</v>
      </c>
      <c r="Q173" s="18">
        <f t="shared" si="228"/>
        <v>0</v>
      </c>
      <c r="R173" s="18">
        <f t="shared" si="228"/>
        <v>0</v>
      </c>
      <c r="S173" s="18">
        <f t="shared" si="228"/>
        <v>0</v>
      </c>
      <c r="T173" s="18">
        <f t="shared" si="228"/>
        <v>0</v>
      </c>
      <c r="U173" s="18">
        <f t="shared" si="228"/>
        <v>0</v>
      </c>
      <c r="V173" s="18">
        <f t="shared" si="228"/>
        <v>0</v>
      </c>
      <c r="W173" s="18">
        <f t="shared" si="228"/>
        <v>0</v>
      </c>
      <c r="X173" s="18">
        <f t="shared" si="228"/>
        <v>0</v>
      </c>
      <c r="Y173" s="18">
        <f t="shared" si="228"/>
        <v>0</v>
      </c>
      <c r="Z173" s="18">
        <f t="shared" si="228"/>
        <v>0</v>
      </c>
      <c r="AA173" s="18">
        <f t="shared" si="228"/>
        <v>0</v>
      </c>
      <c r="AB173" s="18">
        <f t="shared" si="228"/>
        <v>0</v>
      </c>
      <c r="AC173" s="18">
        <f t="shared" si="228"/>
        <v>0</v>
      </c>
      <c r="AE173" s="18">
        <f t="shared" si="173"/>
        <v>0</v>
      </c>
      <c r="AF173" s="18">
        <f t="shared" si="174"/>
        <v>0</v>
      </c>
      <c r="AG173" s="18">
        <f t="shared" si="175"/>
        <v>0</v>
      </c>
      <c r="AH173" s="18">
        <f t="shared" si="176"/>
        <v>0</v>
      </c>
      <c r="AI173" s="18">
        <f t="shared" si="177"/>
        <v>0</v>
      </c>
      <c r="AJ173" s="18">
        <f t="shared" si="178"/>
        <v>0</v>
      </c>
      <c r="AK173" s="18">
        <f t="shared" si="179"/>
        <v>0</v>
      </c>
      <c r="AL173" s="18">
        <f t="shared" si="180"/>
        <v>0</v>
      </c>
      <c r="AM173" s="18">
        <f t="shared" si="181"/>
        <v>0</v>
      </c>
      <c r="AN173" s="18">
        <f t="shared" si="182"/>
        <v>0</v>
      </c>
      <c r="AO173" s="18">
        <f t="shared" si="183"/>
        <v>0</v>
      </c>
      <c r="AP173" s="18">
        <f t="shared" si="184"/>
        <v>0</v>
      </c>
      <c r="AQ173" s="18">
        <f t="shared" si="185"/>
        <v>0</v>
      </c>
      <c r="AR173" s="18">
        <f t="shared" si="186"/>
        <v>0</v>
      </c>
      <c r="AS173" s="18">
        <f t="shared" si="187"/>
        <v>0</v>
      </c>
      <c r="AT173" s="18">
        <f t="shared" si="188"/>
        <v>0</v>
      </c>
      <c r="AU173" s="18">
        <f t="shared" si="189"/>
        <v>0</v>
      </c>
      <c r="AV173" s="18">
        <f t="shared" si="190"/>
        <v>0</v>
      </c>
      <c r="AW173" s="18">
        <f t="shared" si="191"/>
        <v>0</v>
      </c>
      <c r="AX173" s="18">
        <f t="shared" si="192"/>
        <v>0</v>
      </c>
    </row>
    <row r="174" spans="1:50" x14ac:dyDescent="0.25">
      <c r="A174">
        <f>feecalcs!A168</f>
        <v>0</v>
      </c>
      <c r="B174">
        <f>feecalcs!B168</f>
        <v>0</v>
      </c>
      <c r="C174">
        <f>feecalcs!D168</f>
        <v>0</v>
      </c>
      <c r="D174">
        <f>feecalcs!F168</f>
        <v>0</v>
      </c>
      <c r="E174">
        <f>feecalcs!G168</f>
        <v>0</v>
      </c>
      <c r="F174">
        <f>client_info!F171</f>
        <v>0</v>
      </c>
      <c r="G174">
        <f>client_info!G171</f>
        <v>0</v>
      </c>
      <c r="H174">
        <f>VLOOKUP(F174,lifeexpectancy!A:C,IF(feesovertime!G174="M",2,3),FALSE)</f>
        <v>80.209999999999994</v>
      </c>
      <c r="J174" s="18">
        <f t="shared" si="171"/>
        <v>0</v>
      </c>
      <c r="K174" s="18">
        <f t="shared" ref="K174:AC174" si="229">IF(J174=0,0,IF($F174-1+K$7&gt;=65,J174*(1+$B$2-$B$3),J174*(1+$B$2)+$B$4))</f>
        <v>0</v>
      </c>
      <c r="L174" s="18">
        <f t="shared" si="229"/>
        <v>0</v>
      </c>
      <c r="M174" s="18">
        <f t="shared" si="229"/>
        <v>0</v>
      </c>
      <c r="N174" s="18">
        <f t="shared" si="229"/>
        <v>0</v>
      </c>
      <c r="O174" s="18">
        <f t="shared" si="229"/>
        <v>0</v>
      </c>
      <c r="P174" s="18">
        <f t="shared" si="229"/>
        <v>0</v>
      </c>
      <c r="Q174" s="18">
        <f t="shared" si="229"/>
        <v>0</v>
      </c>
      <c r="R174" s="18">
        <f t="shared" si="229"/>
        <v>0</v>
      </c>
      <c r="S174" s="18">
        <f t="shared" si="229"/>
        <v>0</v>
      </c>
      <c r="T174" s="18">
        <f t="shared" si="229"/>
        <v>0</v>
      </c>
      <c r="U174" s="18">
        <f t="shared" si="229"/>
        <v>0</v>
      </c>
      <c r="V174" s="18">
        <f t="shared" si="229"/>
        <v>0</v>
      </c>
      <c r="W174" s="18">
        <f t="shared" si="229"/>
        <v>0</v>
      </c>
      <c r="X174" s="18">
        <f t="shared" si="229"/>
        <v>0</v>
      </c>
      <c r="Y174" s="18">
        <f t="shared" si="229"/>
        <v>0</v>
      </c>
      <c r="Z174" s="18">
        <f t="shared" si="229"/>
        <v>0</v>
      </c>
      <c r="AA174" s="18">
        <f t="shared" si="229"/>
        <v>0</v>
      </c>
      <c r="AB174" s="18">
        <f t="shared" si="229"/>
        <v>0</v>
      </c>
      <c r="AC174" s="18">
        <f t="shared" si="229"/>
        <v>0</v>
      </c>
      <c r="AE174" s="18">
        <f t="shared" si="173"/>
        <v>0</v>
      </c>
      <c r="AF174" s="18">
        <f t="shared" si="174"/>
        <v>0</v>
      </c>
      <c r="AG174" s="18">
        <f t="shared" si="175"/>
        <v>0</v>
      </c>
      <c r="AH174" s="18">
        <f t="shared" si="176"/>
        <v>0</v>
      </c>
      <c r="AI174" s="18">
        <f t="shared" si="177"/>
        <v>0</v>
      </c>
      <c r="AJ174" s="18">
        <f t="shared" si="178"/>
        <v>0</v>
      </c>
      <c r="AK174" s="18">
        <f t="shared" si="179"/>
        <v>0</v>
      </c>
      <c r="AL174" s="18">
        <f t="shared" si="180"/>
        <v>0</v>
      </c>
      <c r="AM174" s="18">
        <f t="shared" si="181"/>
        <v>0</v>
      </c>
      <c r="AN174" s="18">
        <f t="shared" si="182"/>
        <v>0</v>
      </c>
      <c r="AO174" s="18">
        <f t="shared" si="183"/>
        <v>0</v>
      </c>
      <c r="AP174" s="18">
        <f t="shared" si="184"/>
        <v>0</v>
      </c>
      <c r="AQ174" s="18">
        <f t="shared" si="185"/>
        <v>0</v>
      </c>
      <c r="AR174" s="18">
        <f t="shared" si="186"/>
        <v>0</v>
      </c>
      <c r="AS174" s="18">
        <f t="shared" si="187"/>
        <v>0</v>
      </c>
      <c r="AT174" s="18">
        <f t="shared" si="188"/>
        <v>0</v>
      </c>
      <c r="AU174" s="18">
        <f t="shared" si="189"/>
        <v>0</v>
      </c>
      <c r="AV174" s="18">
        <f t="shared" si="190"/>
        <v>0</v>
      </c>
      <c r="AW174" s="18">
        <f t="shared" si="191"/>
        <v>0</v>
      </c>
      <c r="AX174" s="18">
        <f t="shared" si="192"/>
        <v>0</v>
      </c>
    </row>
    <row r="175" spans="1:50" x14ac:dyDescent="0.25">
      <c r="A175">
        <f>feecalcs!A169</f>
        <v>0</v>
      </c>
      <c r="B175">
        <f>feecalcs!B169</f>
        <v>0</v>
      </c>
      <c r="C175">
        <f>feecalcs!D169</f>
        <v>0</v>
      </c>
      <c r="D175">
        <f>feecalcs!F169</f>
        <v>0</v>
      </c>
      <c r="E175">
        <f>feecalcs!G169</f>
        <v>0</v>
      </c>
      <c r="F175">
        <f>client_info!F172</f>
        <v>0</v>
      </c>
      <c r="G175">
        <f>client_info!G172</f>
        <v>0</v>
      </c>
      <c r="H175">
        <f>VLOOKUP(F175,lifeexpectancy!A:C,IF(feesovertime!G175="M",2,3),FALSE)</f>
        <v>80.209999999999994</v>
      </c>
      <c r="J175" s="18">
        <f t="shared" si="171"/>
        <v>0</v>
      </c>
      <c r="K175" s="18">
        <f t="shared" ref="K175:AC175" si="230">IF(J175=0,0,IF($F175-1+K$7&gt;=65,J175*(1+$B$2-$B$3),J175*(1+$B$2)+$B$4))</f>
        <v>0</v>
      </c>
      <c r="L175" s="18">
        <f t="shared" si="230"/>
        <v>0</v>
      </c>
      <c r="M175" s="18">
        <f t="shared" si="230"/>
        <v>0</v>
      </c>
      <c r="N175" s="18">
        <f t="shared" si="230"/>
        <v>0</v>
      </c>
      <c r="O175" s="18">
        <f t="shared" si="230"/>
        <v>0</v>
      </c>
      <c r="P175" s="18">
        <f t="shared" si="230"/>
        <v>0</v>
      </c>
      <c r="Q175" s="18">
        <f t="shared" si="230"/>
        <v>0</v>
      </c>
      <c r="R175" s="18">
        <f t="shared" si="230"/>
        <v>0</v>
      </c>
      <c r="S175" s="18">
        <f t="shared" si="230"/>
        <v>0</v>
      </c>
      <c r="T175" s="18">
        <f t="shared" si="230"/>
        <v>0</v>
      </c>
      <c r="U175" s="18">
        <f t="shared" si="230"/>
        <v>0</v>
      </c>
      <c r="V175" s="18">
        <f t="shared" si="230"/>
        <v>0</v>
      </c>
      <c r="W175" s="18">
        <f t="shared" si="230"/>
        <v>0</v>
      </c>
      <c r="X175" s="18">
        <f t="shared" si="230"/>
        <v>0</v>
      </c>
      <c r="Y175" s="18">
        <f t="shared" si="230"/>
        <v>0</v>
      </c>
      <c r="Z175" s="18">
        <f t="shared" si="230"/>
        <v>0</v>
      </c>
      <c r="AA175" s="18">
        <f t="shared" si="230"/>
        <v>0</v>
      </c>
      <c r="AB175" s="18">
        <f t="shared" si="230"/>
        <v>0</v>
      </c>
      <c r="AC175" s="18">
        <f t="shared" si="230"/>
        <v>0</v>
      </c>
      <c r="AE175" s="18">
        <f t="shared" si="173"/>
        <v>0</v>
      </c>
      <c r="AF175" s="18">
        <f t="shared" si="174"/>
        <v>0</v>
      </c>
      <c r="AG175" s="18">
        <f t="shared" si="175"/>
        <v>0</v>
      </c>
      <c r="AH175" s="18">
        <f t="shared" si="176"/>
        <v>0</v>
      </c>
      <c r="AI175" s="18">
        <f t="shared" si="177"/>
        <v>0</v>
      </c>
      <c r="AJ175" s="18">
        <f t="shared" si="178"/>
        <v>0</v>
      </c>
      <c r="AK175" s="18">
        <f t="shared" si="179"/>
        <v>0</v>
      </c>
      <c r="AL175" s="18">
        <f t="shared" si="180"/>
        <v>0</v>
      </c>
      <c r="AM175" s="18">
        <f t="shared" si="181"/>
        <v>0</v>
      </c>
      <c r="AN175" s="18">
        <f t="shared" si="182"/>
        <v>0</v>
      </c>
      <c r="AO175" s="18">
        <f t="shared" si="183"/>
        <v>0</v>
      </c>
      <c r="AP175" s="18">
        <f t="shared" si="184"/>
        <v>0</v>
      </c>
      <c r="AQ175" s="18">
        <f t="shared" si="185"/>
        <v>0</v>
      </c>
      <c r="AR175" s="18">
        <f t="shared" si="186"/>
        <v>0</v>
      </c>
      <c r="AS175" s="18">
        <f t="shared" si="187"/>
        <v>0</v>
      </c>
      <c r="AT175" s="18">
        <f t="shared" si="188"/>
        <v>0</v>
      </c>
      <c r="AU175" s="18">
        <f t="shared" si="189"/>
        <v>0</v>
      </c>
      <c r="AV175" s="18">
        <f t="shared" si="190"/>
        <v>0</v>
      </c>
      <c r="AW175" s="18">
        <f t="shared" si="191"/>
        <v>0</v>
      </c>
      <c r="AX175" s="18">
        <f t="shared" si="192"/>
        <v>0</v>
      </c>
    </row>
    <row r="176" spans="1:50" x14ac:dyDescent="0.25">
      <c r="A176">
        <f>feecalcs!A170</f>
        <v>0</v>
      </c>
      <c r="B176">
        <f>feecalcs!B170</f>
        <v>0</v>
      </c>
      <c r="C176">
        <f>feecalcs!D170</f>
        <v>0</v>
      </c>
      <c r="D176">
        <f>feecalcs!F170</f>
        <v>0</v>
      </c>
      <c r="E176">
        <f>feecalcs!G170</f>
        <v>0</v>
      </c>
      <c r="F176">
        <f>client_info!F173</f>
        <v>0</v>
      </c>
      <c r="G176">
        <f>client_info!G173</f>
        <v>0</v>
      </c>
      <c r="H176">
        <f>VLOOKUP(F176,lifeexpectancy!A:C,IF(feesovertime!G176="M",2,3),FALSE)</f>
        <v>80.209999999999994</v>
      </c>
      <c r="J176" s="18">
        <f t="shared" si="171"/>
        <v>0</v>
      </c>
      <c r="K176" s="18">
        <f t="shared" ref="K176:AC176" si="231">IF(J176=0,0,IF($F176-1+K$7&gt;=65,J176*(1+$B$2-$B$3),J176*(1+$B$2)+$B$4))</f>
        <v>0</v>
      </c>
      <c r="L176" s="18">
        <f t="shared" si="231"/>
        <v>0</v>
      </c>
      <c r="M176" s="18">
        <f t="shared" si="231"/>
        <v>0</v>
      </c>
      <c r="N176" s="18">
        <f t="shared" si="231"/>
        <v>0</v>
      </c>
      <c r="O176" s="18">
        <f t="shared" si="231"/>
        <v>0</v>
      </c>
      <c r="P176" s="18">
        <f t="shared" si="231"/>
        <v>0</v>
      </c>
      <c r="Q176" s="18">
        <f t="shared" si="231"/>
        <v>0</v>
      </c>
      <c r="R176" s="18">
        <f t="shared" si="231"/>
        <v>0</v>
      </c>
      <c r="S176" s="18">
        <f t="shared" si="231"/>
        <v>0</v>
      </c>
      <c r="T176" s="18">
        <f t="shared" si="231"/>
        <v>0</v>
      </c>
      <c r="U176" s="18">
        <f t="shared" si="231"/>
        <v>0</v>
      </c>
      <c r="V176" s="18">
        <f t="shared" si="231"/>
        <v>0</v>
      </c>
      <c r="W176" s="18">
        <f t="shared" si="231"/>
        <v>0</v>
      </c>
      <c r="X176" s="18">
        <f t="shared" si="231"/>
        <v>0</v>
      </c>
      <c r="Y176" s="18">
        <f t="shared" si="231"/>
        <v>0</v>
      </c>
      <c r="Z176" s="18">
        <f t="shared" si="231"/>
        <v>0</v>
      </c>
      <c r="AA176" s="18">
        <f t="shared" si="231"/>
        <v>0</v>
      </c>
      <c r="AB176" s="18">
        <f t="shared" si="231"/>
        <v>0</v>
      </c>
      <c r="AC176" s="18">
        <f t="shared" si="231"/>
        <v>0</v>
      </c>
      <c r="AE176" s="18">
        <f t="shared" si="173"/>
        <v>0</v>
      </c>
      <c r="AF176" s="18">
        <f t="shared" si="174"/>
        <v>0</v>
      </c>
      <c r="AG176" s="18">
        <f t="shared" si="175"/>
        <v>0</v>
      </c>
      <c r="AH176" s="18">
        <f t="shared" si="176"/>
        <v>0</v>
      </c>
      <c r="AI176" s="18">
        <f t="shared" si="177"/>
        <v>0</v>
      </c>
      <c r="AJ176" s="18">
        <f t="shared" si="178"/>
        <v>0</v>
      </c>
      <c r="AK176" s="18">
        <f t="shared" si="179"/>
        <v>0</v>
      </c>
      <c r="AL176" s="18">
        <f t="shared" si="180"/>
        <v>0</v>
      </c>
      <c r="AM176" s="18">
        <f t="shared" si="181"/>
        <v>0</v>
      </c>
      <c r="AN176" s="18">
        <f t="shared" si="182"/>
        <v>0</v>
      </c>
      <c r="AO176" s="18">
        <f t="shared" si="183"/>
        <v>0</v>
      </c>
      <c r="AP176" s="18">
        <f t="shared" si="184"/>
        <v>0</v>
      </c>
      <c r="AQ176" s="18">
        <f t="shared" si="185"/>
        <v>0</v>
      </c>
      <c r="AR176" s="18">
        <f t="shared" si="186"/>
        <v>0</v>
      </c>
      <c r="AS176" s="18">
        <f t="shared" si="187"/>
        <v>0</v>
      </c>
      <c r="AT176" s="18">
        <f t="shared" si="188"/>
        <v>0</v>
      </c>
      <c r="AU176" s="18">
        <f t="shared" si="189"/>
        <v>0</v>
      </c>
      <c r="AV176" s="18">
        <f t="shared" si="190"/>
        <v>0</v>
      </c>
      <c r="AW176" s="18">
        <f t="shared" si="191"/>
        <v>0</v>
      </c>
      <c r="AX176" s="18">
        <f t="shared" si="192"/>
        <v>0</v>
      </c>
    </row>
    <row r="177" spans="1:50" x14ac:dyDescent="0.25">
      <c r="A177">
        <f>feecalcs!A171</f>
        <v>0</v>
      </c>
      <c r="B177">
        <f>feecalcs!B171</f>
        <v>0</v>
      </c>
      <c r="C177">
        <f>feecalcs!D171</f>
        <v>0</v>
      </c>
      <c r="D177">
        <f>feecalcs!F171</f>
        <v>0</v>
      </c>
      <c r="E177">
        <f>feecalcs!G171</f>
        <v>0</v>
      </c>
      <c r="F177">
        <f>client_info!F174</f>
        <v>0</v>
      </c>
      <c r="G177">
        <f>client_info!G174</f>
        <v>0</v>
      </c>
      <c r="H177">
        <f>VLOOKUP(F177,lifeexpectancy!A:C,IF(feesovertime!G177="M",2,3),FALSE)</f>
        <v>80.209999999999994</v>
      </c>
      <c r="J177" s="18">
        <f t="shared" si="171"/>
        <v>0</v>
      </c>
      <c r="K177" s="18">
        <f t="shared" ref="K177:AC177" si="232">IF(J177=0,0,IF($F177-1+K$7&gt;=65,J177*(1+$B$2-$B$3),J177*(1+$B$2)+$B$4))</f>
        <v>0</v>
      </c>
      <c r="L177" s="18">
        <f t="shared" si="232"/>
        <v>0</v>
      </c>
      <c r="M177" s="18">
        <f t="shared" si="232"/>
        <v>0</v>
      </c>
      <c r="N177" s="18">
        <f t="shared" si="232"/>
        <v>0</v>
      </c>
      <c r="O177" s="18">
        <f t="shared" si="232"/>
        <v>0</v>
      </c>
      <c r="P177" s="18">
        <f t="shared" si="232"/>
        <v>0</v>
      </c>
      <c r="Q177" s="18">
        <f t="shared" si="232"/>
        <v>0</v>
      </c>
      <c r="R177" s="18">
        <f t="shared" si="232"/>
        <v>0</v>
      </c>
      <c r="S177" s="18">
        <f t="shared" si="232"/>
        <v>0</v>
      </c>
      <c r="T177" s="18">
        <f t="shared" si="232"/>
        <v>0</v>
      </c>
      <c r="U177" s="18">
        <f t="shared" si="232"/>
        <v>0</v>
      </c>
      <c r="V177" s="18">
        <f t="shared" si="232"/>
        <v>0</v>
      </c>
      <c r="W177" s="18">
        <f t="shared" si="232"/>
        <v>0</v>
      </c>
      <c r="X177" s="18">
        <f t="shared" si="232"/>
        <v>0</v>
      </c>
      <c r="Y177" s="18">
        <f t="shared" si="232"/>
        <v>0</v>
      </c>
      <c r="Z177" s="18">
        <f t="shared" si="232"/>
        <v>0</v>
      </c>
      <c r="AA177" s="18">
        <f t="shared" si="232"/>
        <v>0</v>
      </c>
      <c r="AB177" s="18">
        <f t="shared" si="232"/>
        <v>0</v>
      </c>
      <c r="AC177" s="18">
        <f t="shared" si="232"/>
        <v>0</v>
      </c>
      <c r="AE177" s="18">
        <f t="shared" si="173"/>
        <v>0</v>
      </c>
      <c r="AF177" s="18">
        <f t="shared" si="174"/>
        <v>0</v>
      </c>
      <c r="AG177" s="18">
        <f t="shared" si="175"/>
        <v>0</v>
      </c>
      <c r="AH177" s="18">
        <f t="shared" si="176"/>
        <v>0</v>
      </c>
      <c r="AI177" s="18">
        <f t="shared" si="177"/>
        <v>0</v>
      </c>
      <c r="AJ177" s="18">
        <f t="shared" si="178"/>
        <v>0</v>
      </c>
      <c r="AK177" s="18">
        <f t="shared" si="179"/>
        <v>0</v>
      </c>
      <c r="AL177" s="18">
        <f t="shared" si="180"/>
        <v>0</v>
      </c>
      <c r="AM177" s="18">
        <f t="shared" si="181"/>
        <v>0</v>
      </c>
      <c r="AN177" s="18">
        <f t="shared" si="182"/>
        <v>0</v>
      </c>
      <c r="AO177" s="18">
        <f t="shared" si="183"/>
        <v>0</v>
      </c>
      <c r="AP177" s="18">
        <f t="shared" si="184"/>
        <v>0</v>
      </c>
      <c r="AQ177" s="18">
        <f t="shared" si="185"/>
        <v>0</v>
      </c>
      <c r="AR177" s="18">
        <f t="shared" si="186"/>
        <v>0</v>
      </c>
      <c r="AS177" s="18">
        <f t="shared" si="187"/>
        <v>0</v>
      </c>
      <c r="AT177" s="18">
        <f t="shared" si="188"/>
        <v>0</v>
      </c>
      <c r="AU177" s="18">
        <f t="shared" si="189"/>
        <v>0</v>
      </c>
      <c r="AV177" s="18">
        <f t="shared" si="190"/>
        <v>0</v>
      </c>
      <c r="AW177" s="18">
        <f t="shared" si="191"/>
        <v>0</v>
      </c>
      <c r="AX177" s="18">
        <f t="shared" si="192"/>
        <v>0</v>
      </c>
    </row>
    <row r="178" spans="1:50" x14ac:dyDescent="0.25">
      <c r="A178">
        <f>feecalcs!A172</f>
        <v>0</v>
      </c>
      <c r="B178">
        <f>feecalcs!B172</f>
        <v>0</v>
      </c>
      <c r="C178">
        <f>feecalcs!D172</f>
        <v>0</v>
      </c>
      <c r="D178">
        <f>feecalcs!F172</f>
        <v>0</v>
      </c>
      <c r="E178">
        <f>feecalcs!G172</f>
        <v>0</v>
      </c>
      <c r="F178">
        <f>client_info!F175</f>
        <v>0</v>
      </c>
      <c r="G178">
        <f>client_info!G175</f>
        <v>0</v>
      </c>
      <c r="H178">
        <f>VLOOKUP(F178,lifeexpectancy!A:C,IF(feesovertime!G178="M",2,3),FALSE)</f>
        <v>80.209999999999994</v>
      </c>
      <c r="J178" s="18">
        <f t="shared" si="171"/>
        <v>0</v>
      </c>
      <c r="K178" s="18">
        <f t="shared" ref="K178:AC178" si="233">IF(J178=0,0,IF($F178-1+K$7&gt;=65,J178*(1+$B$2-$B$3),J178*(1+$B$2)+$B$4))</f>
        <v>0</v>
      </c>
      <c r="L178" s="18">
        <f t="shared" si="233"/>
        <v>0</v>
      </c>
      <c r="M178" s="18">
        <f t="shared" si="233"/>
        <v>0</v>
      </c>
      <c r="N178" s="18">
        <f t="shared" si="233"/>
        <v>0</v>
      </c>
      <c r="O178" s="18">
        <f t="shared" si="233"/>
        <v>0</v>
      </c>
      <c r="P178" s="18">
        <f t="shared" si="233"/>
        <v>0</v>
      </c>
      <c r="Q178" s="18">
        <f t="shared" si="233"/>
        <v>0</v>
      </c>
      <c r="R178" s="18">
        <f t="shared" si="233"/>
        <v>0</v>
      </c>
      <c r="S178" s="18">
        <f t="shared" si="233"/>
        <v>0</v>
      </c>
      <c r="T178" s="18">
        <f t="shared" si="233"/>
        <v>0</v>
      </c>
      <c r="U178" s="18">
        <f t="shared" si="233"/>
        <v>0</v>
      </c>
      <c r="V178" s="18">
        <f t="shared" si="233"/>
        <v>0</v>
      </c>
      <c r="W178" s="18">
        <f t="shared" si="233"/>
        <v>0</v>
      </c>
      <c r="X178" s="18">
        <f t="shared" si="233"/>
        <v>0</v>
      </c>
      <c r="Y178" s="18">
        <f t="shared" si="233"/>
        <v>0</v>
      </c>
      <c r="Z178" s="18">
        <f t="shared" si="233"/>
        <v>0</v>
      </c>
      <c r="AA178" s="18">
        <f t="shared" si="233"/>
        <v>0</v>
      </c>
      <c r="AB178" s="18">
        <f t="shared" si="233"/>
        <v>0</v>
      </c>
      <c r="AC178" s="18">
        <f t="shared" si="233"/>
        <v>0</v>
      </c>
      <c r="AE178" s="18">
        <f t="shared" si="173"/>
        <v>0</v>
      </c>
      <c r="AF178" s="18">
        <f t="shared" si="174"/>
        <v>0</v>
      </c>
      <c r="AG178" s="18">
        <f t="shared" si="175"/>
        <v>0</v>
      </c>
      <c r="AH178" s="18">
        <f t="shared" si="176"/>
        <v>0</v>
      </c>
      <c r="AI178" s="18">
        <f t="shared" si="177"/>
        <v>0</v>
      </c>
      <c r="AJ178" s="18">
        <f t="shared" si="178"/>
        <v>0</v>
      </c>
      <c r="AK178" s="18">
        <f t="shared" si="179"/>
        <v>0</v>
      </c>
      <c r="AL178" s="18">
        <f t="shared" si="180"/>
        <v>0</v>
      </c>
      <c r="AM178" s="18">
        <f t="shared" si="181"/>
        <v>0</v>
      </c>
      <c r="AN178" s="18">
        <f t="shared" si="182"/>
        <v>0</v>
      </c>
      <c r="AO178" s="18">
        <f t="shared" si="183"/>
        <v>0</v>
      </c>
      <c r="AP178" s="18">
        <f t="shared" si="184"/>
        <v>0</v>
      </c>
      <c r="AQ178" s="18">
        <f t="shared" si="185"/>
        <v>0</v>
      </c>
      <c r="AR178" s="18">
        <f t="shared" si="186"/>
        <v>0</v>
      </c>
      <c r="AS178" s="18">
        <f t="shared" si="187"/>
        <v>0</v>
      </c>
      <c r="AT178" s="18">
        <f t="shared" si="188"/>
        <v>0</v>
      </c>
      <c r="AU178" s="18">
        <f t="shared" si="189"/>
        <v>0</v>
      </c>
      <c r="AV178" s="18">
        <f t="shared" si="190"/>
        <v>0</v>
      </c>
      <c r="AW178" s="18">
        <f t="shared" si="191"/>
        <v>0</v>
      </c>
      <c r="AX178" s="18">
        <f t="shared" si="192"/>
        <v>0</v>
      </c>
    </row>
    <row r="179" spans="1:50" x14ac:dyDescent="0.25">
      <c r="A179">
        <f>feecalcs!A173</f>
        <v>0</v>
      </c>
      <c r="B179">
        <f>feecalcs!B173</f>
        <v>0</v>
      </c>
      <c r="C179">
        <f>feecalcs!D173</f>
        <v>0</v>
      </c>
      <c r="D179">
        <f>feecalcs!F173</f>
        <v>0</v>
      </c>
      <c r="E179">
        <f>feecalcs!G173</f>
        <v>0</v>
      </c>
      <c r="F179">
        <f>client_info!F176</f>
        <v>0</v>
      </c>
      <c r="G179">
        <f>client_info!G176</f>
        <v>0</v>
      </c>
      <c r="H179">
        <f>VLOOKUP(F179,lifeexpectancy!A:C,IF(feesovertime!G179="M",2,3),FALSE)</f>
        <v>80.209999999999994</v>
      </c>
      <c r="J179" s="18">
        <f t="shared" si="171"/>
        <v>0</v>
      </c>
      <c r="K179" s="18">
        <f t="shared" ref="K179:AC179" si="234">IF(J179=0,0,IF($F179-1+K$7&gt;=65,J179*(1+$B$2-$B$3),J179*(1+$B$2)+$B$4))</f>
        <v>0</v>
      </c>
      <c r="L179" s="18">
        <f t="shared" si="234"/>
        <v>0</v>
      </c>
      <c r="M179" s="18">
        <f t="shared" si="234"/>
        <v>0</v>
      </c>
      <c r="N179" s="18">
        <f t="shared" si="234"/>
        <v>0</v>
      </c>
      <c r="O179" s="18">
        <f t="shared" si="234"/>
        <v>0</v>
      </c>
      <c r="P179" s="18">
        <f t="shared" si="234"/>
        <v>0</v>
      </c>
      <c r="Q179" s="18">
        <f t="shared" si="234"/>
        <v>0</v>
      </c>
      <c r="R179" s="18">
        <f t="shared" si="234"/>
        <v>0</v>
      </c>
      <c r="S179" s="18">
        <f t="shared" si="234"/>
        <v>0</v>
      </c>
      <c r="T179" s="18">
        <f t="shared" si="234"/>
        <v>0</v>
      </c>
      <c r="U179" s="18">
        <f t="shared" si="234"/>
        <v>0</v>
      </c>
      <c r="V179" s="18">
        <f t="shared" si="234"/>
        <v>0</v>
      </c>
      <c r="W179" s="18">
        <f t="shared" si="234"/>
        <v>0</v>
      </c>
      <c r="X179" s="18">
        <f t="shared" si="234"/>
        <v>0</v>
      </c>
      <c r="Y179" s="18">
        <f t="shared" si="234"/>
        <v>0</v>
      </c>
      <c r="Z179" s="18">
        <f t="shared" si="234"/>
        <v>0</v>
      </c>
      <c r="AA179" s="18">
        <f t="shared" si="234"/>
        <v>0</v>
      </c>
      <c r="AB179" s="18">
        <f t="shared" si="234"/>
        <v>0</v>
      </c>
      <c r="AC179" s="18">
        <f t="shared" si="234"/>
        <v>0</v>
      </c>
      <c r="AE179" s="18">
        <f t="shared" si="173"/>
        <v>0</v>
      </c>
      <c r="AF179" s="18">
        <f t="shared" si="174"/>
        <v>0</v>
      </c>
      <c r="AG179" s="18">
        <f t="shared" si="175"/>
        <v>0</v>
      </c>
      <c r="AH179" s="18">
        <f t="shared" si="176"/>
        <v>0</v>
      </c>
      <c r="AI179" s="18">
        <f t="shared" si="177"/>
        <v>0</v>
      </c>
      <c r="AJ179" s="18">
        <f t="shared" si="178"/>
        <v>0</v>
      </c>
      <c r="AK179" s="18">
        <f t="shared" si="179"/>
        <v>0</v>
      </c>
      <c r="AL179" s="18">
        <f t="shared" si="180"/>
        <v>0</v>
      </c>
      <c r="AM179" s="18">
        <f t="shared" si="181"/>
        <v>0</v>
      </c>
      <c r="AN179" s="18">
        <f t="shared" si="182"/>
        <v>0</v>
      </c>
      <c r="AO179" s="18">
        <f t="shared" si="183"/>
        <v>0</v>
      </c>
      <c r="AP179" s="18">
        <f t="shared" si="184"/>
        <v>0</v>
      </c>
      <c r="AQ179" s="18">
        <f t="shared" si="185"/>
        <v>0</v>
      </c>
      <c r="AR179" s="18">
        <f t="shared" si="186"/>
        <v>0</v>
      </c>
      <c r="AS179" s="18">
        <f t="shared" si="187"/>
        <v>0</v>
      </c>
      <c r="AT179" s="18">
        <f t="shared" si="188"/>
        <v>0</v>
      </c>
      <c r="AU179" s="18">
        <f t="shared" si="189"/>
        <v>0</v>
      </c>
      <c r="AV179" s="18">
        <f t="shared" si="190"/>
        <v>0</v>
      </c>
      <c r="AW179" s="18">
        <f t="shared" si="191"/>
        <v>0</v>
      </c>
      <c r="AX179" s="18">
        <f t="shared" si="192"/>
        <v>0</v>
      </c>
    </row>
    <row r="180" spans="1:50" x14ac:dyDescent="0.25">
      <c r="A180">
        <f>feecalcs!A174</f>
        <v>0</v>
      </c>
      <c r="B180">
        <f>feecalcs!B174</f>
        <v>0</v>
      </c>
      <c r="C180">
        <f>feecalcs!D174</f>
        <v>0</v>
      </c>
      <c r="D180">
        <f>feecalcs!F174</f>
        <v>0</v>
      </c>
      <c r="E180">
        <f>feecalcs!G174</f>
        <v>0</v>
      </c>
      <c r="F180">
        <f>client_info!F177</f>
        <v>0</v>
      </c>
      <c r="G180">
        <f>client_info!G177</f>
        <v>0</v>
      </c>
      <c r="H180">
        <f>VLOOKUP(F180,lifeexpectancy!A:C,IF(feesovertime!G180="M",2,3),FALSE)</f>
        <v>80.209999999999994</v>
      </c>
      <c r="J180" s="18">
        <f t="shared" si="171"/>
        <v>0</v>
      </c>
      <c r="K180" s="18">
        <f t="shared" ref="K180:AC180" si="235">IF(J180=0,0,IF($F180-1+K$7&gt;=65,J180*(1+$B$2-$B$3),J180*(1+$B$2)+$B$4))</f>
        <v>0</v>
      </c>
      <c r="L180" s="18">
        <f t="shared" si="235"/>
        <v>0</v>
      </c>
      <c r="M180" s="18">
        <f t="shared" si="235"/>
        <v>0</v>
      </c>
      <c r="N180" s="18">
        <f t="shared" si="235"/>
        <v>0</v>
      </c>
      <c r="O180" s="18">
        <f t="shared" si="235"/>
        <v>0</v>
      </c>
      <c r="P180" s="18">
        <f t="shared" si="235"/>
        <v>0</v>
      </c>
      <c r="Q180" s="18">
        <f t="shared" si="235"/>
        <v>0</v>
      </c>
      <c r="R180" s="18">
        <f t="shared" si="235"/>
        <v>0</v>
      </c>
      <c r="S180" s="18">
        <f t="shared" si="235"/>
        <v>0</v>
      </c>
      <c r="T180" s="18">
        <f t="shared" si="235"/>
        <v>0</v>
      </c>
      <c r="U180" s="18">
        <f t="shared" si="235"/>
        <v>0</v>
      </c>
      <c r="V180" s="18">
        <f t="shared" si="235"/>
        <v>0</v>
      </c>
      <c r="W180" s="18">
        <f t="shared" si="235"/>
        <v>0</v>
      </c>
      <c r="X180" s="18">
        <f t="shared" si="235"/>
        <v>0</v>
      </c>
      <c r="Y180" s="18">
        <f t="shared" si="235"/>
        <v>0</v>
      </c>
      <c r="Z180" s="18">
        <f t="shared" si="235"/>
        <v>0</v>
      </c>
      <c r="AA180" s="18">
        <f t="shared" si="235"/>
        <v>0</v>
      </c>
      <c r="AB180" s="18">
        <f t="shared" si="235"/>
        <v>0</v>
      </c>
      <c r="AC180" s="18">
        <f t="shared" si="235"/>
        <v>0</v>
      </c>
      <c r="AE180" s="18">
        <f t="shared" si="173"/>
        <v>0</v>
      </c>
      <c r="AF180" s="18">
        <f t="shared" si="174"/>
        <v>0</v>
      </c>
      <c r="AG180" s="18">
        <f t="shared" si="175"/>
        <v>0</v>
      </c>
      <c r="AH180" s="18">
        <f t="shared" si="176"/>
        <v>0</v>
      </c>
      <c r="AI180" s="18">
        <f t="shared" si="177"/>
        <v>0</v>
      </c>
      <c r="AJ180" s="18">
        <f t="shared" si="178"/>
        <v>0</v>
      </c>
      <c r="AK180" s="18">
        <f t="shared" si="179"/>
        <v>0</v>
      </c>
      <c r="AL180" s="18">
        <f t="shared" si="180"/>
        <v>0</v>
      </c>
      <c r="AM180" s="18">
        <f t="shared" si="181"/>
        <v>0</v>
      </c>
      <c r="AN180" s="18">
        <f t="shared" si="182"/>
        <v>0</v>
      </c>
      <c r="AO180" s="18">
        <f t="shared" si="183"/>
        <v>0</v>
      </c>
      <c r="AP180" s="18">
        <f t="shared" si="184"/>
        <v>0</v>
      </c>
      <c r="AQ180" s="18">
        <f t="shared" si="185"/>
        <v>0</v>
      </c>
      <c r="AR180" s="18">
        <f t="shared" si="186"/>
        <v>0</v>
      </c>
      <c r="AS180" s="18">
        <f t="shared" si="187"/>
        <v>0</v>
      </c>
      <c r="AT180" s="18">
        <f t="shared" si="188"/>
        <v>0</v>
      </c>
      <c r="AU180" s="18">
        <f t="shared" si="189"/>
        <v>0</v>
      </c>
      <c r="AV180" s="18">
        <f t="shared" si="190"/>
        <v>0</v>
      </c>
      <c r="AW180" s="18">
        <f t="shared" si="191"/>
        <v>0</v>
      </c>
      <c r="AX180" s="18">
        <f t="shared" si="192"/>
        <v>0</v>
      </c>
    </row>
    <row r="181" spans="1:50" x14ac:dyDescent="0.25">
      <c r="A181">
        <f>feecalcs!A175</f>
        <v>0</v>
      </c>
      <c r="B181">
        <f>feecalcs!B175</f>
        <v>0</v>
      </c>
      <c r="C181">
        <f>feecalcs!D175</f>
        <v>0</v>
      </c>
      <c r="D181">
        <f>feecalcs!F175</f>
        <v>0</v>
      </c>
      <c r="E181">
        <f>feecalcs!G175</f>
        <v>0</v>
      </c>
      <c r="F181">
        <f>client_info!F178</f>
        <v>0</v>
      </c>
      <c r="G181">
        <f>client_info!G178</f>
        <v>0</v>
      </c>
      <c r="H181">
        <f>VLOOKUP(F181,lifeexpectancy!A:C,IF(feesovertime!G181="M",2,3),FALSE)</f>
        <v>80.209999999999994</v>
      </c>
      <c r="J181" s="18">
        <f t="shared" si="171"/>
        <v>0</v>
      </c>
      <c r="K181" s="18">
        <f t="shared" ref="K181:AC181" si="236">IF(J181=0,0,IF($F181-1+K$7&gt;=65,J181*(1+$B$2-$B$3),J181*(1+$B$2)+$B$4))</f>
        <v>0</v>
      </c>
      <c r="L181" s="18">
        <f t="shared" si="236"/>
        <v>0</v>
      </c>
      <c r="M181" s="18">
        <f t="shared" si="236"/>
        <v>0</v>
      </c>
      <c r="N181" s="18">
        <f t="shared" si="236"/>
        <v>0</v>
      </c>
      <c r="O181" s="18">
        <f t="shared" si="236"/>
        <v>0</v>
      </c>
      <c r="P181" s="18">
        <f t="shared" si="236"/>
        <v>0</v>
      </c>
      <c r="Q181" s="18">
        <f t="shared" si="236"/>
        <v>0</v>
      </c>
      <c r="R181" s="18">
        <f t="shared" si="236"/>
        <v>0</v>
      </c>
      <c r="S181" s="18">
        <f t="shared" si="236"/>
        <v>0</v>
      </c>
      <c r="T181" s="18">
        <f t="shared" si="236"/>
        <v>0</v>
      </c>
      <c r="U181" s="18">
        <f t="shared" si="236"/>
        <v>0</v>
      </c>
      <c r="V181" s="18">
        <f t="shared" si="236"/>
        <v>0</v>
      </c>
      <c r="W181" s="18">
        <f t="shared" si="236"/>
        <v>0</v>
      </c>
      <c r="X181" s="18">
        <f t="shared" si="236"/>
        <v>0</v>
      </c>
      <c r="Y181" s="18">
        <f t="shared" si="236"/>
        <v>0</v>
      </c>
      <c r="Z181" s="18">
        <f t="shared" si="236"/>
        <v>0</v>
      </c>
      <c r="AA181" s="18">
        <f t="shared" si="236"/>
        <v>0</v>
      </c>
      <c r="AB181" s="18">
        <f t="shared" si="236"/>
        <v>0</v>
      </c>
      <c r="AC181" s="18">
        <f t="shared" si="236"/>
        <v>0</v>
      </c>
      <c r="AE181" s="18">
        <f t="shared" si="173"/>
        <v>0</v>
      </c>
      <c r="AF181" s="18">
        <f t="shared" si="174"/>
        <v>0</v>
      </c>
      <c r="AG181" s="18">
        <f t="shared" si="175"/>
        <v>0</v>
      </c>
      <c r="AH181" s="18">
        <f t="shared" si="176"/>
        <v>0</v>
      </c>
      <c r="AI181" s="18">
        <f t="shared" si="177"/>
        <v>0</v>
      </c>
      <c r="AJ181" s="18">
        <f t="shared" si="178"/>
        <v>0</v>
      </c>
      <c r="AK181" s="18">
        <f t="shared" si="179"/>
        <v>0</v>
      </c>
      <c r="AL181" s="18">
        <f t="shared" si="180"/>
        <v>0</v>
      </c>
      <c r="AM181" s="18">
        <f t="shared" si="181"/>
        <v>0</v>
      </c>
      <c r="AN181" s="18">
        <f t="shared" si="182"/>
        <v>0</v>
      </c>
      <c r="AO181" s="18">
        <f t="shared" si="183"/>
        <v>0</v>
      </c>
      <c r="AP181" s="18">
        <f t="shared" si="184"/>
        <v>0</v>
      </c>
      <c r="AQ181" s="18">
        <f t="shared" si="185"/>
        <v>0</v>
      </c>
      <c r="AR181" s="18">
        <f t="shared" si="186"/>
        <v>0</v>
      </c>
      <c r="AS181" s="18">
        <f t="shared" si="187"/>
        <v>0</v>
      </c>
      <c r="AT181" s="18">
        <f t="shared" si="188"/>
        <v>0</v>
      </c>
      <c r="AU181" s="18">
        <f t="shared" si="189"/>
        <v>0</v>
      </c>
      <c r="AV181" s="18">
        <f t="shared" si="190"/>
        <v>0</v>
      </c>
      <c r="AW181" s="18">
        <f t="shared" si="191"/>
        <v>0</v>
      </c>
      <c r="AX181" s="18">
        <f t="shared" si="192"/>
        <v>0</v>
      </c>
    </row>
    <row r="182" spans="1:50" x14ac:dyDescent="0.25">
      <c r="A182">
        <f>feecalcs!A176</f>
        <v>0</v>
      </c>
      <c r="B182">
        <f>feecalcs!B176</f>
        <v>0</v>
      </c>
      <c r="C182">
        <f>feecalcs!D176</f>
        <v>0</v>
      </c>
      <c r="D182">
        <f>feecalcs!F176</f>
        <v>0</v>
      </c>
      <c r="E182">
        <f>feecalcs!G176</f>
        <v>0</v>
      </c>
      <c r="F182">
        <f>client_info!F179</f>
        <v>0</v>
      </c>
      <c r="G182">
        <f>client_info!G179</f>
        <v>0</v>
      </c>
      <c r="H182">
        <f>VLOOKUP(F182,lifeexpectancy!A:C,IF(feesovertime!G182="M",2,3),FALSE)</f>
        <v>80.209999999999994</v>
      </c>
      <c r="J182" s="18">
        <f t="shared" si="171"/>
        <v>0</v>
      </c>
      <c r="K182" s="18">
        <f t="shared" ref="K182:AC182" si="237">IF(J182=0,0,IF($F182-1+K$7&gt;=65,J182*(1+$B$2-$B$3),J182*(1+$B$2)+$B$4))</f>
        <v>0</v>
      </c>
      <c r="L182" s="18">
        <f t="shared" si="237"/>
        <v>0</v>
      </c>
      <c r="M182" s="18">
        <f t="shared" si="237"/>
        <v>0</v>
      </c>
      <c r="N182" s="18">
        <f t="shared" si="237"/>
        <v>0</v>
      </c>
      <c r="O182" s="18">
        <f t="shared" si="237"/>
        <v>0</v>
      </c>
      <c r="P182" s="18">
        <f t="shared" si="237"/>
        <v>0</v>
      </c>
      <c r="Q182" s="18">
        <f t="shared" si="237"/>
        <v>0</v>
      </c>
      <c r="R182" s="18">
        <f t="shared" si="237"/>
        <v>0</v>
      </c>
      <c r="S182" s="18">
        <f t="shared" si="237"/>
        <v>0</v>
      </c>
      <c r="T182" s="18">
        <f t="shared" si="237"/>
        <v>0</v>
      </c>
      <c r="U182" s="18">
        <f t="shared" si="237"/>
        <v>0</v>
      </c>
      <c r="V182" s="18">
        <f t="shared" si="237"/>
        <v>0</v>
      </c>
      <c r="W182" s="18">
        <f t="shared" si="237"/>
        <v>0</v>
      </c>
      <c r="X182" s="18">
        <f t="shared" si="237"/>
        <v>0</v>
      </c>
      <c r="Y182" s="18">
        <f t="shared" si="237"/>
        <v>0</v>
      </c>
      <c r="Z182" s="18">
        <f t="shared" si="237"/>
        <v>0</v>
      </c>
      <c r="AA182" s="18">
        <f t="shared" si="237"/>
        <v>0</v>
      </c>
      <c r="AB182" s="18">
        <f t="shared" si="237"/>
        <v>0</v>
      </c>
      <c r="AC182" s="18">
        <f t="shared" si="237"/>
        <v>0</v>
      </c>
      <c r="AE182" s="18">
        <f t="shared" si="173"/>
        <v>0</v>
      </c>
      <c r="AF182" s="18">
        <f t="shared" si="174"/>
        <v>0</v>
      </c>
      <c r="AG182" s="18">
        <f t="shared" si="175"/>
        <v>0</v>
      </c>
      <c r="AH182" s="18">
        <f t="shared" si="176"/>
        <v>0</v>
      </c>
      <c r="AI182" s="18">
        <f t="shared" si="177"/>
        <v>0</v>
      </c>
      <c r="AJ182" s="18">
        <f t="shared" si="178"/>
        <v>0</v>
      </c>
      <c r="AK182" s="18">
        <f t="shared" si="179"/>
        <v>0</v>
      </c>
      <c r="AL182" s="18">
        <f t="shared" si="180"/>
        <v>0</v>
      </c>
      <c r="AM182" s="18">
        <f t="shared" si="181"/>
        <v>0</v>
      </c>
      <c r="AN182" s="18">
        <f t="shared" si="182"/>
        <v>0</v>
      </c>
      <c r="AO182" s="18">
        <f t="shared" si="183"/>
        <v>0</v>
      </c>
      <c r="AP182" s="18">
        <f t="shared" si="184"/>
        <v>0</v>
      </c>
      <c r="AQ182" s="18">
        <f t="shared" si="185"/>
        <v>0</v>
      </c>
      <c r="AR182" s="18">
        <f t="shared" si="186"/>
        <v>0</v>
      </c>
      <c r="AS182" s="18">
        <f t="shared" si="187"/>
        <v>0</v>
      </c>
      <c r="AT182" s="18">
        <f t="shared" si="188"/>
        <v>0</v>
      </c>
      <c r="AU182" s="18">
        <f t="shared" si="189"/>
        <v>0</v>
      </c>
      <c r="AV182" s="18">
        <f t="shared" si="190"/>
        <v>0</v>
      </c>
      <c r="AW182" s="18">
        <f t="shared" si="191"/>
        <v>0</v>
      </c>
      <c r="AX182" s="18">
        <f t="shared" si="192"/>
        <v>0</v>
      </c>
    </row>
    <row r="183" spans="1:50" x14ac:dyDescent="0.25">
      <c r="A183">
        <f>feecalcs!A177</f>
        <v>0</v>
      </c>
      <c r="B183">
        <f>feecalcs!B177</f>
        <v>0</v>
      </c>
      <c r="C183">
        <f>feecalcs!D177</f>
        <v>0</v>
      </c>
      <c r="D183">
        <f>feecalcs!F177</f>
        <v>0</v>
      </c>
      <c r="E183">
        <f>feecalcs!G177</f>
        <v>0</v>
      </c>
      <c r="F183">
        <f>client_info!F180</f>
        <v>0</v>
      </c>
      <c r="G183">
        <f>client_info!G180</f>
        <v>0</v>
      </c>
      <c r="H183">
        <f>VLOOKUP(F183,lifeexpectancy!A:C,IF(feesovertime!G183="M",2,3),FALSE)</f>
        <v>80.209999999999994</v>
      </c>
      <c r="J183" s="18">
        <f t="shared" si="171"/>
        <v>0</v>
      </c>
      <c r="K183" s="18">
        <f t="shared" ref="K183:AC183" si="238">IF(J183=0,0,IF($F183-1+K$7&gt;=65,J183*(1+$B$2-$B$3),J183*(1+$B$2)+$B$4))</f>
        <v>0</v>
      </c>
      <c r="L183" s="18">
        <f t="shared" si="238"/>
        <v>0</v>
      </c>
      <c r="M183" s="18">
        <f t="shared" si="238"/>
        <v>0</v>
      </c>
      <c r="N183" s="18">
        <f t="shared" si="238"/>
        <v>0</v>
      </c>
      <c r="O183" s="18">
        <f t="shared" si="238"/>
        <v>0</v>
      </c>
      <c r="P183" s="18">
        <f t="shared" si="238"/>
        <v>0</v>
      </c>
      <c r="Q183" s="18">
        <f t="shared" si="238"/>
        <v>0</v>
      </c>
      <c r="R183" s="18">
        <f t="shared" si="238"/>
        <v>0</v>
      </c>
      <c r="S183" s="18">
        <f t="shared" si="238"/>
        <v>0</v>
      </c>
      <c r="T183" s="18">
        <f t="shared" si="238"/>
        <v>0</v>
      </c>
      <c r="U183" s="18">
        <f t="shared" si="238"/>
        <v>0</v>
      </c>
      <c r="V183" s="18">
        <f t="shared" si="238"/>
        <v>0</v>
      </c>
      <c r="W183" s="18">
        <f t="shared" si="238"/>
        <v>0</v>
      </c>
      <c r="X183" s="18">
        <f t="shared" si="238"/>
        <v>0</v>
      </c>
      <c r="Y183" s="18">
        <f t="shared" si="238"/>
        <v>0</v>
      </c>
      <c r="Z183" s="18">
        <f t="shared" si="238"/>
        <v>0</v>
      </c>
      <c r="AA183" s="18">
        <f t="shared" si="238"/>
        <v>0</v>
      </c>
      <c r="AB183" s="18">
        <f t="shared" si="238"/>
        <v>0</v>
      </c>
      <c r="AC183" s="18">
        <f t="shared" si="238"/>
        <v>0</v>
      </c>
      <c r="AE183" s="18">
        <f t="shared" si="173"/>
        <v>0</v>
      </c>
      <c r="AF183" s="18">
        <f t="shared" si="174"/>
        <v>0</v>
      </c>
      <c r="AG183" s="18">
        <f t="shared" si="175"/>
        <v>0</v>
      </c>
      <c r="AH183" s="18">
        <f t="shared" si="176"/>
        <v>0</v>
      </c>
      <c r="AI183" s="18">
        <f t="shared" si="177"/>
        <v>0</v>
      </c>
      <c r="AJ183" s="18">
        <f t="shared" si="178"/>
        <v>0</v>
      </c>
      <c r="AK183" s="18">
        <f t="shared" si="179"/>
        <v>0</v>
      </c>
      <c r="AL183" s="18">
        <f t="shared" si="180"/>
        <v>0</v>
      </c>
      <c r="AM183" s="18">
        <f t="shared" si="181"/>
        <v>0</v>
      </c>
      <c r="AN183" s="18">
        <f t="shared" si="182"/>
        <v>0</v>
      </c>
      <c r="AO183" s="18">
        <f t="shared" si="183"/>
        <v>0</v>
      </c>
      <c r="AP183" s="18">
        <f t="shared" si="184"/>
        <v>0</v>
      </c>
      <c r="AQ183" s="18">
        <f t="shared" si="185"/>
        <v>0</v>
      </c>
      <c r="AR183" s="18">
        <f t="shared" si="186"/>
        <v>0</v>
      </c>
      <c r="AS183" s="18">
        <f t="shared" si="187"/>
        <v>0</v>
      </c>
      <c r="AT183" s="18">
        <f t="shared" si="188"/>
        <v>0</v>
      </c>
      <c r="AU183" s="18">
        <f t="shared" si="189"/>
        <v>0</v>
      </c>
      <c r="AV183" s="18">
        <f t="shared" si="190"/>
        <v>0</v>
      </c>
      <c r="AW183" s="18">
        <f t="shared" si="191"/>
        <v>0</v>
      </c>
      <c r="AX183" s="18">
        <f t="shared" si="192"/>
        <v>0</v>
      </c>
    </row>
    <row r="184" spans="1:50" x14ac:dyDescent="0.25">
      <c r="A184">
        <f>feecalcs!A178</f>
        <v>0</v>
      </c>
      <c r="B184">
        <f>feecalcs!B178</f>
        <v>0</v>
      </c>
      <c r="C184">
        <f>feecalcs!D178</f>
        <v>0</v>
      </c>
      <c r="D184">
        <f>feecalcs!F178</f>
        <v>0</v>
      </c>
      <c r="E184">
        <f>feecalcs!G178</f>
        <v>0</v>
      </c>
      <c r="F184">
        <f>client_info!F181</f>
        <v>0</v>
      </c>
      <c r="G184">
        <f>client_info!G181</f>
        <v>0</v>
      </c>
      <c r="H184">
        <f>VLOOKUP(F184,lifeexpectancy!A:C,IF(feesovertime!G184="M",2,3),FALSE)</f>
        <v>80.209999999999994</v>
      </c>
      <c r="J184" s="18">
        <f t="shared" si="171"/>
        <v>0</v>
      </c>
      <c r="K184" s="18">
        <f t="shared" ref="K184:AC184" si="239">IF(J184=0,0,IF($F184-1+K$7&gt;=65,J184*(1+$B$2-$B$3),J184*(1+$B$2)+$B$4))</f>
        <v>0</v>
      </c>
      <c r="L184" s="18">
        <f t="shared" si="239"/>
        <v>0</v>
      </c>
      <c r="M184" s="18">
        <f t="shared" si="239"/>
        <v>0</v>
      </c>
      <c r="N184" s="18">
        <f t="shared" si="239"/>
        <v>0</v>
      </c>
      <c r="O184" s="18">
        <f t="shared" si="239"/>
        <v>0</v>
      </c>
      <c r="P184" s="18">
        <f t="shared" si="239"/>
        <v>0</v>
      </c>
      <c r="Q184" s="18">
        <f t="shared" si="239"/>
        <v>0</v>
      </c>
      <c r="R184" s="18">
        <f t="shared" si="239"/>
        <v>0</v>
      </c>
      <c r="S184" s="18">
        <f t="shared" si="239"/>
        <v>0</v>
      </c>
      <c r="T184" s="18">
        <f t="shared" si="239"/>
        <v>0</v>
      </c>
      <c r="U184" s="18">
        <f t="shared" si="239"/>
        <v>0</v>
      </c>
      <c r="V184" s="18">
        <f t="shared" si="239"/>
        <v>0</v>
      </c>
      <c r="W184" s="18">
        <f t="shared" si="239"/>
        <v>0</v>
      </c>
      <c r="X184" s="18">
        <f t="shared" si="239"/>
        <v>0</v>
      </c>
      <c r="Y184" s="18">
        <f t="shared" si="239"/>
        <v>0</v>
      </c>
      <c r="Z184" s="18">
        <f t="shared" si="239"/>
        <v>0</v>
      </c>
      <c r="AA184" s="18">
        <f t="shared" si="239"/>
        <v>0</v>
      </c>
      <c r="AB184" s="18">
        <f t="shared" si="239"/>
        <v>0</v>
      </c>
      <c r="AC184" s="18">
        <f t="shared" si="239"/>
        <v>0</v>
      </c>
      <c r="AE184" s="18">
        <f t="shared" si="173"/>
        <v>0</v>
      </c>
      <c r="AF184" s="18">
        <f t="shared" si="174"/>
        <v>0</v>
      </c>
      <c r="AG184" s="18">
        <f t="shared" si="175"/>
        <v>0</v>
      </c>
      <c r="AH184" s="18">
        <f t="shared" si="176"/>
        <v>0</v>
      </c>
      <c r="AI184" s="18">
        <f t="shared" si="177"/>
        <v>0</v>
      </c>
      <c r="AJ184" s="18">
        <f t="shared" si="178"/>
        <v>0</v>
      </c>
      <c r="AK184" s="18">
        <f t="shared" si="179"/>
        <v>0</v>
      </c>
      <c r="AL184" s="18">
        <f t="shared" si="180"/>
        <v>0</v>
      </c>
      <c r="AM184" s="18">
        <f t="shared" si="181"/>
        <v>0</v>
      </c>
      <c r="AN184" s="18">
        <f t="shared" si="182"/>
        <v>0</v>
      </c>
      <c r="AO184" s="18">
        <f t="shared" si="183"/>
        <v>0</v>
      </c>
      <c r="AP184" s="18">
        <f t="shared" si="184"/>
        <v>0</v>
      </c>
      <c r="AQ184" s="18">
        <f t="shared" si="185"/>
        <v>0</v>
      </c>
      <c r="AR184" s="18">
        <f t="shared" si="186"/>
        <v>0</v>
      </c>
      <c r="AS184" s="18">
        <f t="shared" si="187"/>
        <v>0</v>
      </c>
      <c r="AT184" s="18">
        <f t="shared" si="188"/>
        <v>0</v>
      </c>
      <c r="AU184" s="18">
        <f t="shared" si="189"/>
        <v>0</v>
      </c>
      <c r="AV184" s="18">
        <f t="shared" si="190"/>
        <v>0</v>
      </c>
      <c r="AW184" s="18">
        <f t="shared" si="191"/>
        <v>0</v>
      </c>
      <c r="AX184" s="18">
        <f t="shared" si="192"/>
        <v>0</v>
      </c>
    </row>
    <row r="185" spans="1:50" x14ac:dyDescent="0.25">
      <c r="A185">
        <f>feecalcs!A179</f>
        <v>0</v>
      </c>
      <c r="B185">
        <f>feecalcs!B179</f>
        <v>0</v>
      </c>
      <c r="C185">
        <f>feecalcs!D179</f>
        <v>0</v>
      </c>
      <c r="D185">
        <f>feecalcs!F179</f>
        <v>0</v>
      </c>
      <c r="E185">
        <f>feecalcs!G179</f>
        <v>0</v>
      </c>
      <c r="F185">
        <f>client_info!F182</f>
        <v>0</v>
      </c>
      <c r="G185">
        <f>client_info!G182</f>
        <v>0</v>
      </c>
      <c r="H185">
        <f>VLOOKUP(F185,lifeexpectancy!A:C,IF(feesovertime!G185="M",2,3),FALSE)</f>
        <v>80.209999999999994</v>
      </c>
      <c r="J185" s="18">
        <f t="shared" si="171"/>
        <v>0</v>
      </c>
      <c r="K185" s="18">
        <f t="shared" ref="K185:AC185" si="240">IF(J185=0,0,IF($F185-1+K$7&gt;=65,J185*(1+$B$2-$B$3),J185*(1+$B$2)+$B$4))</f>
        <v>0</v>
      </c>
      <c r="L185" s="18">
        <f t="shared" si="240"/>
        <v>0</v>
      </c>
      <c r="M185" s="18">
        <f t="shared" si="240"/>
        <v>0</v>
      </c>
      <c r="N185" s="18">
        <f t="shared" si="240"/>
        <v>0</v>
      </c>
      <c r="O185" s="18">
        <f t="shared" si="240"/>
        <v>0</v>
      </c>
      <c r="P185" s="18">
        <f t="shared" si="240"/>
        <v>0</v>
      </c>
      <c r="Q185" s="18">
        <f t="shared" si="240"/>
        <v>0</v>
      </c>
      <c r="R185" s="18">
        <f t="shared" si="240"/>
        <v>0</v>
      </c>
      <c r="S185" s="18">
        <f t="shared" si="240"/>
        <v>0</v>
      </c>
      <c r="T185" s="18">
        <f t="shared" si="240"/>
        <v>0</v>
      </c>
      <c r="U185" s="18">
        <f t="shared" si="240"/>
        <v>0</v>
      </c>
      <c r="V185" s="18">
        <f t="shared" si="240"/>
        <v>0</v>
      </c>
      <c r="W185" s="18">
        <f t="shared" si="240"/>
        <v>0</v>
      </c>
      <c r="X185" s="18">
        <f t="shared" si="240"/>
        <v>0</v>
      </c>
      <c r="Y185" s="18">
        <f t="shared" si="240"/>
        <v>0</v>
      </c>
      <c r="Z185" s="18">
        <f t="shared" si="240"/>
        <v>0</v>
      </c>
      <c r="AA185" s="18">
        <f t="shared" si="240"/>
        <v>0</v>
      </c>
      <c r="AB185" s="18">
        <f t="shared" si="240"/>
        <v>0</v>
      </c>
      <c r="AC185" s="18">
        <f t="shared" si="240"/>
        <v>0</v>
      </c>
      <c r="AE185" s="18">
        <f t="shared" si="173"/>
        <v>0</v>
      </c>
      <c r="AF185" s="18">
        <f t="shared" si="174"/>
        <v>0</v>
      </c>
      <c r="AG185" s="18">
        <f t="shared" si="175"/>
        <v>0</v>
      </c>
      <c r="AH185" s="18">
        <f t="shared" si="176"/>
        <v>0</v>
      </c>
      <c r="AI185" s="18">
        <f t="shared" si="177"/>
        <v>0</v>
      </c>
      <c r="AJ185" s="18">
        <f t="shared" si="178"/>
        <v>0</v>
      </c>
      <c r="AK185" s="18">
        <f t="shared" si="179"/>
        <v>0</v>
      </c>
      <c r="AL185" s="18">
        <f t="shared" si="180"/>
        <v>0</v>
      </c>
      <c r="AM185" s="18">
        <f t="shared" si="181"/>
        <v>0</v>
      </c>
      <c r="AN185" s="18">
        <f t="shared" si="182"/>
        <v>0</v>
      </c>
      <c r="AO185" s="18">
        <f t="shared" si="183"/>
        <v>0</v>
      </c>
      <c r="AP185" s="18">
        <f t="shared" si="184"/>
        <v>0</v>
      </c>
      <c r="AQ185" s="18">
        <f t="shared" si="185"/>
        <v>0</v>
      </c>
      <c r="AR185" s="18">
        <f t="shared" si="186"/>
        <v>0</v>
      </c>
      <c r="AS185" s="18">
        <f t="shared" si="187"/>
        <v>0</v>
      </c>
      <c r="AT185" s="18">
        <f t="shared" si="188"/>
        <v>0</v>
      </c>
      <c r="AU185" s="18">
        <f t="shared" si="189"/>
        <v>0</v>
      </c>
      <c r="AV185" s="18">
        <f t="shared" si="190"/>
        <v>0</v>
      </c>
      <c r="AW185" s="18">
        <f t="shared" si="191"/>
        <v>0</v>
      </c>
      <c r="AX185" s="18">
        <f t="shared" si="192"/>
        <v>0</v>
      </c>
    </row>
    <row r="186" spans="1:50" x14ac:dyDescent="0.25">
      <c r="A186">
        <f>feecalcs!A180</f>
        <v>0</v>
      </c>
      <c r="B186">
        <f>feecalcs!B180</f>
        <v>0</v>
      </c>
      <c r="C186">
        <f>feecalcs!D180</f>
        <v>0</v>
      </c>
      <c r="D186">
        <f>feecalcs!F180</f>
        <v>0</v>
      </c>
      <c r="E186">
        <f>feecalcs!G180</f>
        <v>0</v>
      </c>
      <c r="F186">
        <f>client_info!F183</f>
        <v>0</v>
      </c>
      <c r="G186">
        <f>client_info!G183</f>
        <v>0</v>
      </c>
      <c r="H186">
        <f>VLOOKUP(F186,lifeexpectancy!A:C,IF(feesovertime!G186="M",2,3),FALSE)</f>
        <v>80.209999999999994</v>
      </c>
      <c r="J186" s="18">
        <f t="shared" si="171"/>
        <v>0</v>
      </c>
      <c r="K186" s="18">
        <f t="shared" ref="K186:AC186" si="241">IF(J186=0,0,IF($F186-1+K$7&gt;=65,J186*(1+$B$2-$B$3),J186*(1+$B$2)+$B$4))</f>
        <v>0</v>
      </c>
      <c r="L186" s="18">
        <f t="shared" si="241"/>
        <v>0</v>
      </c>
      <c r="M186" s="18">
        <f t="shared" si="241"/>
        <v>0</v>
      </c>
      <c r="N186" s="18">
        <f t="shared" si="241"/>
        <v>0</v>
      </c>
      <c r="O186" s="18">
        <f t="shared" si="241"/>
        <v>0</v>
      </c>
      <c r="P186" s="18">
        <f t="shared" si="241"/>
        <v>0</v>
      </c>
      <c r="Q186" s="18">
        <f t="shared" si="241"/>
        <v>0</v>
      </c>
      <c r="R186" s="18">
        <f t="shared" si="241"/>
        <v>0</v>
      </c>
      <c r="S186" s="18">
        <f t="shared" si="241"/>
        <v>0</v>
      </c>
      <c r="T186" s="18">
        <f t="shared" si="241"/>
        <v>0</v>
      </c>
      <c r="U186" s="18">
        <f t="shared" si="241"/>
        <v>0</v>
      </c>
      <c r="V186" s="18">
        <f t="shared" si="241"/>
        <v>0</v>
      </c>
      <c r="W186" s="18">
        <f t="shared" si="241"/>
        <v>0</v>
      </c>
      <c r="X186" s="18">
        <f t="shared" si="241"/>
        <v>0</v>
      </c>
      <c r="Y186" s="18">
        <f t="shared" si="241"/>
        <v>0</v>
      </c>
      <c r="Z186" s="18">
        <f t="shared" si="241"/>
        <v>0</v>
      </c>
      <c r="AA186" s="18">
        <f t="shared" si="241"/>
        <v>0</v>
      </c>
      <c r="AB186" s="18">
        <f t="shared" si="241"/>
        <v>0</v>
      </c>
      <c r="AC186" s="18">
        <f t="shared" si="241"/>
        <v>0</v>
      </c>
      <c r="AE186" s="18">
        <f t="shared" si="173"/>
        <v>0</v>
      </c>
      <c r="AF186" s="18">
        <f t="shared" si="174"/>
        <v>0</v>
      </c>
      <c r="AG186" s="18">
        <f t="shared" si="175"/>
        <v>0</v>
      </c>
      <c r="AH186" s="18">
        <f t="shared" si="176"/>
        <v>0</v>
      </c>
      <c r="AI186" s="18">
        <f t="shared" si="177"/>
        <v>0</v>
      </c>
      <c r="AJ186" s="18">
        <f t="shared" si="178"/>
        <v>0</v>
      </c>
      <c r="AK186" s="18">
        <f t="shared" si="179"/>
        <v>0</v>
      </c>
      <c r="AL186" s="18">
        <f t="shared" si="180"/>
        <v>0</v>
      </c>
      <c r="AM186" s="18">
        <f t="shared" si="181"/>
        <v>0</v>
      </c>
      <c r="AN186" s="18">
        <f t="shared" si="182"/>
        <v>0</v>
      </c>
      <c r="AO186" s="18">
        <f t="shared" si="183"/>
        <v>0</v>
      </c>
      <c r="AP186" s="18">
        <f t="shared" si="184"/>
        <v>0</v>
      </c>
      <c r="AQ186" s="18">
        <f t="shared" si="185"/>
        <v>0</v>
      </c>
      <c r="AR186" s="18">
        <f t="shared" si="186"/>
        <v>0</v>
      </c>
      <c r="AS186" s="18">
        <f t="shared" si="187"/>
        <v>0</v>
      </c>
      <c r="AT186" s="18">
        <f t="shared" si="188"/>
        <v>0</v>
      </c>
      <c r="AU186" s="18">
        <f t="shared" si="189"/>
        <v>0</v>
      </c>
      <c r="AV186" s="18">
        <f t="shared" si="190"/>
        <v>0</v>
      </c>
      <c r="AW186" s="18">
        <f t="shared" si="191"/>
        <v>0</v>
      </c>
      <c r="AX186" s="18">
        <f t="shared" si="192"/>
        <v>0</v>
      </c>
    </row>
    <row r="187" spans="1:50" x14ac:dyDescent="0.25">
      <c r="A187">
        <f>feecalcs!A181</f>
        <v>0</v>
      </c>
      <c r="B187">
        <f>feecalcs!B181</f>
        <v>0</v>
      </c>
      <c r="C187">
        <f>feecalcs!D181</f>
        <v>0</v>
      </c>
      <c r="D187">
        <f>feecalcs!F181</f>
        <v>0</v>
      </c>
      <c r="E187">
        <f>feecalcs!G181</f>
        <v>0</v>
      </c>
      <c r="F187">
        <f>client_info!F184</f>
        <v>0</v>
      </c>
      <c r="G187">
        <f>client_info!G184</f>
        <v>0</v>
      </c>
      <c r="H187">
        <f>VLOOKUP(F187,lifeexpectancy!A:C,IF(feesovertime!G187="M",2,3),FALSE)</f>
        <v>80.209999999999994</v>
      </c>
      <c r="J187" s="18">
        <f t="shared" si="171"/>
        <v>0</v>
      </c>
      <c r="K187" s="18">
        <f t="shared" ref="K187:AC187" si="242">IF(J187=0,0,IF($F187-1+K$7&gt;=65,J187*(1+$B$2-$B$3),J187*(1+$B$2)+$B$4))</f>
        <v>0</v>
      </c>
      <c r="L187" s="18">
        <f t="shared" si="242"/>
        <v>0</v>
      </c>
      <c r="M187" s="18">
        <f t="shared" si="242"/>
        <v>0</v>
      </c>
      <c r="N187" s="18">
        <f t="shared" si="242"/>
        <v>0</v>
      </c>
      <c r="O187" s="18">
        <f t="shared" si="242"/>
        <v>0</v>
      </c>
      <c r="P187" s="18">
        <f t="shared" si="242"/>
        <v>0</v>
      </c>
      <c r="Q187" s="18">
        <f t="shared" si="242"/>
        <v>0</v>
      </c>
      <c r="R187" s="18">
        <f t="shared" si="242"/>
        <v>0</v>
      </c>
      <c r="S187" s="18">
        <f t="shared" si="242"/>
        <v>0</v>
      </c>
      <c r="T187" s="18">
        <f t="shared" si="242"/>
        <v>0</v>
      </c>
      <c r="U187" s="18">
        <f t="shared" si="242"/>
        <v>0</v>
      </c>
      <c r="V187" s="18">
        <f t="shared" si="242"/>
        <v>0</v>
      </c>
      <c r="W187" s="18">
        <f t="shared" si="242"/>
        <v>0</v>
      </c>
      <c r="X187" s="18">
        <f t="shared" si="242"/>
        <v>0</v>
      </c>
      <c r="Y187" s="18">
        <f t="shared" si="242"/>
        <v>0</v>
      </c>
      <c r="Z187" s="18">
        <f t="shared" si="242"/>
        <v>0</v>
      </c>
      <c r="AA187" s="18">
        <f t="shared" si="242"/>
        <v>0</v>
      </c>
      <c r="AB187" s="18">
        <f t="shared" si="242"/>
        <v>0</v>
      </c>
      <c r="AC187" s="18">
        <f t="shared" si="242"/>
        <v>0</v>
      </c>
      <c r="AE187" s="18">
        <f t="shared" si="173"/>
        <v>0</v>
      </c>
      <c r="AF187" s="18">
        <f t="shared" si="174"/>
        <v>0</v>
      </c>
      <c r="AG187" s="18">
        <f t="shared" si="175"/>
        <v>0</v>
      </c>
      <c r="AH187" s="18">
        <f t="shared" si="176"/>
        <v>0</v>
      </c>
      <c r="AI187" s="18">
        <f t="shared" si="177"/>
        <v>0</v>
      </c>
      <c r="AJ187" s="18">
        <f t="shared" si="178"/>
        <v>0</v>
      </c>
      <c r="AK187" s="18">
        <f t="shared" si="179"/>
        <v>0</v>
      </c>
      <c r="AL187" s="18">
        <f t="shared" si="180"/>
        <v>0</v>
      </c>
      <c r="AM187" s="18">
        <f t="shared" si="181"/>
        <v>0</v>
      </c>
      <c r="AN187" s="18">
        <f t="shared" si="182"/>
        <v>0</v>
      </c>
      <c r="AO187" s="18">
        <f t="shared" si="183"/>
        <v>0</v>
      </c>
      <c r="AP187" s="18">
        <f t="shared" si="184"/>
        <v>0</v>
      </c>
      <c r="AQ187" s="18">
        <f t="shared" si="185"/>
        <v>0</v>
      </c>
      <c r="AR187" s="18">
        <f t="shared" si="186"/>
        <v>0</v>
      </c>
      <c r="AS187" s="18">
        <f t="shared" si="187"/>
        <v>0</v>
      </c>
      <c r="AT187" s="18">
        <f t="shared" si="188"/>
        <v>0</v>
      </c>
      <c r="AU187" s="18">
        <f t="shared" si="189"/>
        <v>0</v>
      </c>
      <c r="AV187" s="18">
        <f t="shared" si="190"/>
        <v>0</v>
      </c>
      <c r="AW187" s="18">
        <f t="shared" si="191"/>
        <v>0</v>
      </c>
      <c r="AX187" s="18">
        <f t="shared" si="192"/>
        <v>0</v>
      </c>
    </row>
    <row r="188" spans="1:50" x14ac:dyDescent="0.25">
      <c r="A188">
        <f>feecalcs!A182</f>
        <v>0</v>
      </c>
      <c r="B188">
        <f>feecalcs!B182</f>
        <v>0</v>
      </c>
      <c r="C188">
        <f>feecalcs!D182</f>
        <v>0</v>
      </c>
      <c r="D188">
        <f>feecalcs!F182</f>
        <v>0</v>
      </c>
      <c r="E188">
        <f>feecalcs!G182</f>
        <v>0</v>
      </c>
      <c r="F188">
        <f>client_info!F185</f>
        <v>0</v>
      </c>
      <c r="G188">
        <f>client_info!G185</f>
        <v>0</v>
      </c>
      <c r="H188">
        <f>VLOOKUP(F188,lifeexpectancy!A:C,IF(feesovertime!G188="M",2,3),FALSE)</f>
        <v>80.209999999999994</v>
      </c>
      <c r="J188" s="18">
        <f t="shared" si="171"/>
        <v>0</v>
      </c>
      <c r="K188" s="18">
        <f t="shared" ref="K188:AC188" si="243">IF(J188=0,0,IF($F188-1+K$7&gt;=65,J188*(1+$B$2-$B$3),J188*(1+$B$2)+$B$4))</f>
        <v>0</v>
      </c>
      <c r="L188" s="18">
        <f t="shared" si="243"/>
        <v>0</v>
      </c>
      <c r="M188" s="18">
        <f t="shared" si="243"/>
        <v>0</v>
      </c>
      <c r="N188" s="18">
        <f t="shared" si="243"/>
        <v>0</v>
      </c>
      <c r="O188" s="18">
        <f t="shared" si="243"/>
        <v>0</v>
      </c>
      <c r="P188" s="18">
        <f t="shared" si="243"/>
        <v>0</v>
      </c>
      <c r="Q188" s="18">
        <f t="shared" si="243"/>
        <v>0</v>
      </c>
      <c r="R188" s="18">
        <f t="shared" si="243"/>
        <v>0</v>
      </c>
      <c r="S188" s="18">
        <f t="shared" si="243"/>
        <v>0</v>
      </c>
      <c r="T188" s="18">
        <f t="shared" si="243"/>
        <v>0</v>
      </c>
      <c r="U188" s="18">
        <f t="shared" si="243"/>
        <v>0</v>
      </c>
      <c r="V188" s="18">
        <f t="shared" si="243"/>
        <v>0</v>
      </c>
      <c r="W188" s="18">
        <f t="shared" si="243"/>
        <v>0</v>
      </c>
      <c r="X188" s="18">
        <f t="shared" si="243"/>
        <v>0</v>
      </c>
      <c r="Y188" s="18">
        <f t="shared" si="243"/>
        <v>0</v>
      </c>
      <c r="Z188" s="18">
        <f t="shared" si="243"/>
        <v>0</v>
      </c>
      <c r="AA188" s="18">
        <f t="shared" si="243"/>
        <v>0</v>
      </c>
      <c r="AB188" s="18">
        <f t="shared" si="243"/>
        <v>0</v>
      </c>
      <c r="AC188" s="18">
        <f t="shared" si="243"/>
        <v>0</v>
      </c>
      <c r="AE188" s="18">
        <f t="shared" si="173"/>
        <v>0</v>
      </c>
      <c r="AF188" s="18">
        <f t="shared" si="174"/>
        <v>0</v>
      </c>
      <c r="AG188" s="18">
        <f t="shared" si="175"/>
        <v>0</v>
      </c>
      <c r="AH188" s="18">
        <f t="shared" si="176"/>
        <v>0</v>
      </c>
      <c r="AI188" s="18">
        <f t="shared" si="177"/>
        <v>0</v>
      </c>
      <c r="AJ188" s="18">
        <f t="shared" si="178"/>
        <v>0</v>
      </c>
      <c r="AK188" s="18">
        <f t="shared" si="179"/>
        <v>0</v>
      </c>
      <c r="AL188" s="18">
        <f t="shared" si="180"/>
        <v>0</v>
      </c>
      <c r="AM188" s="18">
        <f t="shared" si="181"/>
        <v>0</v>
      </c>
      <c r="AN188" s="18">
        <f t="shared" si="182"/>
        <v>0</v>
      </c>
      <c r="AO188" s="18">
        <f t="shared" si="183"/>
        <v>0</v>
      </c>
      <c r="AP188" s="18">
        <f t="shared" si="184"/>
        <v>0</v>
      </c>
      <c r="AQ188" s="18">
        <f t="shared" si="185"/>
        <v>0</v>
      </c>
      <c r="AR188" s="18">
        <f t="shared" si="186"/>
        <v>0</v>
      </c>
      <c r="AS188" s="18">
        <f t="shared" si="187"/>
        <v>0</v>
      </c>
      <c r="AT188" s="18">
        <f t="shared" si="188"/>
        <v>0</v>
      </c>
      <c r="AU188" s="18">
        <f t="shared" si="189"/>
        <v>0</v>
      </c>
      <c r="AV188" s="18">
        <f t="shared" si="190"/>
        <v>0</v>
      </c>
      <c r="AW188" s="18">
        <f t="shared" si="191"/>
        <v>0</v>
      </c>
      <c r="AX188" s="18">
        <f t="shared" si="192"/>
        <v>0</v>
      </c>
    </row>
    <row r="189" spans="1:50" x14ac:dyDescent="0.25">
      <c r="A189">
        <f>feecalcs!A183</f>
        <v>0</v>
      </c>
      <c r="B189">
        <f>feecalcs!B183</f>
        <v>0</v>
      </c>
      <c r="C189">
        <f>feecalcs!D183</f>
        <v>0</v>
      </c>
      <c r="D189">
        <f>feecalcs!F183</f>
        <v>0</v>
      </c>
      <c r="E189">
        <f>feecalcs!G183</f>
        <v>0</v>
      </c>
      <c r="F189">
        <f>client_info!F186</f>
        <v>0</v>
      </c>
      <c r="G189">
        <f>client_info!G186</f>
        <v>0</v>
      </c>
      <c r="H189">
        <f>VLOOKUP(F189,lifeexpectancy!A:C,IF(feesovertime!G189="M",2,3),FALSE)</f>
        <v>80.209999999999994</v>
      </c>
      <c r="J189" s="18">
        <f t="shared" si="171"/>
        <v>0</v>
      </c>
      <c r="K189" s="18">
        <f t="shared" ref="K189:AC189" si="244">IF(J189=0,0,IF($F189-1+K$7&gt;=65,J189*(1+$B$2-$B$3),J189*(1+$B$2)+$B$4))</f>
        <v>0</v>
      </c>
      <c r="L189" s="18">
        <f t="shared" si="244"/>
        <v>0</v>
      </c>
      <c r="M189" s="18">
        <f t="shared" si="244"/>
        <v>0</v>
      </c>
      <c r="N189" s="18">
        <f t="shared" si="244"/>
        <v>0</v>
      </c>
      <c r="O189" s="18">
        <f t="shared" si="244"/>
        <v>0</v>
      </c>
      <c r="P189" s="18">
        <f t="shared" si="244"/>
        <v>0</v>
      </c>
      <c r="Q189" s="18">
        <f t="shared" si="244"/>
        <v>0</v>
      </c>
      <c r="R189" s="18">
        <f t="shared" si="244"/>
        <v>0</v>
      </c>
      <c r="S189" s="18">
        <f t="shared" si="244"/>
        <v>0</v>
      </c>
      <c r="T189" s="18">
        <f t="shared" si="244"/>
        <v>0</v>
      </c>
      <c r="U189" s="18">
        <f t="shared" si="244"/>
        <v>0</v>
      </c>
      <c r="V189" s="18">
        <f t="shared" si="244"/>
        <v>0</v>
      </c>
      <c r="W189" s="18">
        <f t="shared" si="244"/>
        <v>0</v>
      </c>
      <c r="X189" s="18">
        <f t="shared" si="244"/>
        <v>0</v>
      </c>
      <c r="Y189" s="18">
        <f t="shared" si="244"/>
        <v>0</v>
      </c>
      <c r="Z189" s="18">
        <f t="shared" si="244"/>
        <v>0</v>
      </c>
      <c r="AA189" s="18">
        <f t="shared" si="244"/>
        <v>0</v>
      </c>
      <c r="AB189" s="18">
        <f t="shared" si="244"/>
        <v>0</v>
      </c>
      <c r="AC189" s="18">
        <f t="shared" si="244"/>
        <v>0</v>
      </c>
      <c r="AE189" s="18">
        <f t="shared" si="173"/>
        <v>0</v>
      </c>
      <c r="AF189" s="18">
        <f t="shared" si="174"/>
        <v>0</v>
      </c>
      <c r="AG189" s="18">
        <f t="shared" si="175"/>
        <v>0</v>
      </c>
      <c r="AH189" s="18">
        <f t="shared" si="176"/>
        <v>0</v>
      </c>
      <c r="AI189" s="18">
        <f t="shared" si="177"/>
        <v>0</v>
      </c>
      <c r="AJ189" s="18">
        <f t="shared" si="178"/>
        <v>0</v>
      </c>
      <c r="AK189" s="18">
        <f t="shared" si="179"/>
        <v>0</v>
      </c>
      <c r="AL189" s="18">
        <f t="shared" si="180"/>
        <v>0</v>
      </c>
      <c r="AM189" s="18">
        <f t="shared" si="181"/>
        <v>0</v>
      </c>
      <c r="AN189" s="18">
        <f t="shared" si="182"/>
        <v>0</v>
      </c>
      <c r="AO189" s="18">
        <f t="shared" si="183"/>
        <v>0</v>
      </c>
      <c r="AP189" s="18">
        <f t="shared" si="184"/>
        <v>0</v>
      </c>
      <c r="AQ189" s="18">
        <f t="shared" si="185"/>
        <v>0</v>
      </c>
      <c r="AR189" s="18">
        <f t="shared" si="186"/>
        <v>0</v>
      </c>
      <c r="AS189" s="18">
        <f t="shared" si="187"/>
        <v>0</v>
      </c>
      <c r="AT189" s="18">
        <f t="shared" si="188"/>
        <v>0</v>
      </c>
      <c r="AU189" s="18">
        <f t="shared" si="189"/>
        <v>0</v>
      </c>
      <c r="AV189" s="18">
        <f t="shared" si="190"/>
        <v>0</v>
      </c>
      <c r="AW189" s="18">
        <f t="shared" si="191"/>
        <v>0</v>
      </c>
      <c r="AX189" s="18">
        <f t="shared" si="192"/>
        <v>0</v>
      </c>
    </row>
    <row r="190" spans="1:50" x14ac:dyDescent="0.25">
      <c r="A190">
        <f>feecalcs!A184</f>
        <v>0</v>
      </c>
      <c r="B190">
        <f>feecalcs!B184</f>
        <v>0</v>
      </c>
      <c r="C190">
        <f>feecalcs!D184</f>
        <v>0</v>
      </c>
      <c r="D190">
        <f>feecalcs!F184</f>
        <v>0</v>
      </c>
      <c r="E190">
        <f>feecalcs!G184</f>
        <v>0</v>
      </c>
      <c r="F190">
        <f>client_info!F187</f>
        <v>0</v>
      </c>
      <c r="G190">
        <f>client_info!G187</f>
        <v>0</v>
      </c>
      <c r="H190">
        <f>VLOOKUP(F190,lifeexpectancy!A:C,IF(feesovertime!G190="M",2,3),FALSE)</f>
        <v>80.209999999999994</v>
      </c>
      <c r="J190" s="18">
        <f t="shared" si="171"/>
        <v>0</v>
      </c>
      <c r="K190" s="18">
        <f t="shared" ref="K190:AC190" si="245">IF(J190=0,0,IF($F190-1+K$7&gt;=65,J190*(1+$B$2-$B$3),J190*(1+$B$2)+$B$4))</f>
        <v>0</v>
      </c>
      <c r="L190" s="18">
        <f t="shared" si="245"/>
        <v>0</v>
      </c>
      <c r="M190" s="18">
        <f t="shared" si="245"/>
        <v>0</v>
      </c>
      <c r="N190" s="18">
        <f t="shared" si="245"/>
        <v>0</v>
      </c>
      <c r="O190" s="18">
        <f t="shared" si="245"/>
        <v>0</v>
      </c>
      <c r="P190" s="18">
        <f t="shared" si="245"/>
        <v>0</v>
      </c>
      <c r="Q190" s="18">
        <f t="shared" si="245"/>
        <v>0</v>
      </c>
      <c r="R190" s="18">
        <f t="shared" si="245"/>
        <v>0</v>
      </c>
      <c r="S190" s="18">
        <f t="shared" si="245"/>
        <v>0</v>
      </c>
      <c r="T190" s="18">
        <f t="shared" si="245"/>
        <v>0</v>
      </c>
      <c r="U190" s="18">
        <f t="shared" si="245"/>
        <v>0</v>
      </c>
      <c r="V190" s="18">
        <f t="shared" si="245"/>
        <v>0</v>
      </c>
      <c r="W190" s="18">
        <f t="shared" si="245"/>
        <v>0</v>
      </c>
      <c r="X190" s="18">
        <f t="shared" si="245"/>
        <v>0</v>
      </c>
      <c r="Y190" s="18">
        <f t="shared" si="245"/>
        <v>0</v>
      </c>
      <c r="Z190" s="18">
        <f t="shared" si="245"/>
        <v>0</v>
      </c>
      <c r="AA190" s="18">
        <f t="shared" si="245"/>
        <v>0</v>
      </c>
      <c r="AB190" s="18">
        <f t="shared" si="245"/>
        <v>0</v>
      </c>
      <c r="AC190" s="18">
        <f t="shared" si="245"/>
        <v>0</v>
      </c>
      <c r="AE190" s="18">
        <f t="shared" si="173"/>
        <v>0</v>
      </c>
      <c r="AF190" s="18">
        <f t="shared" si="174"/>
        <v>0</v>
      </c>
      <c r="AG190" s="18">
        <f t="shared" si="175"/>
        <v>0</v>
      </c>
      <c r="AH190" s="18">
        <f t="shared" si="176"/>
        <v>0</v>
      </c>
      <c r="AI190" s="18">
        <f t="shared" si="177"/>
        <v>0</v>
      </c>
      <c r="AJ190" s="18">
        <f t="shared" si="178"/>
        <v>0</v>
      </c>
      <c r="AK190" s="18">
        <f t="shared" si="179"/>
        <v>0</v>
      </c>
      <c r="AL190" s="18">
        <f t="shared" si="180"/>
        <v>0</v>
      </c>
      <c r="AM190" s="18">
        <f t="shared" si="181"/>
        <v>0</v>
      </c>
      <c r="AN190" s="18">
        <f t="shared" si="182"/>
        <v>0</v>
      </c>
      <c r="AO190" s="18">
        <f t="shared" si="183"/>
        <v>0</v>
      </c>
      <c r="AP190" s="18">
        <f t="shared" si="184"/>
        <v>0</v>
      </c>
      <c r="AQ190" s="18">
        <f t="shared" si="185"/>
        <v>0</v>
      </c>
      <c r="AR190" s="18">
        <f t="shared" si="186"/>
        <v>0</v>
      </c>
      <c r="AS190" s="18">
        <f t="shared" si="187"/>
        <v>0</v>
      </c>
      <c r="AT190" s="18">
        <f t="shared" si="188"/>
        <v>0</v>
      </c>
      <c r="AU190" s="18">
        <f t="shared" si="189"/>
        <v>0</v>
      </c>
      <c r="AV190" s="18">
        <f t="shared" si="190"/>
        <v>0</v>
      </c>
      <c r="AW190" s="18">
        <f t="shared" si="191"/>
        <v>0</v>
      </c>
      <c r="AX190" s="18">
        <f t="shared" si="192"/>
        <v>0</v>
      </c>
    </row>
    <row r="191" spans="1:50" x14ac:dyDescent="0.25">
      <c r="A191">
        <f>feecalcs!A185</f>
        <v>0</v>
      </c>
      <c r="B191">
        <f>feecalcs!B185</f>
        <v>0</v>
      </c>
      <c r="C191">
        <f>feecalcs!D185</f>
        <v>0</v>
      </c>
      <c r="D191">
        <f>feecalcs!F185</f>
        <v>0</v>
      </c>
      <c r="E191">
        <f>feecalcs!G185</f>
        <v>0</v>
      </c>
      <c r="F191">
        <f>client_info!F188</f>
        <v>0</v>
      </c>
      <c r="G191">
        <f>client_info!G188</f>
        <v>0</v>
      </c>
      <c r="H191">
        <f>VLOOKUP(F191,lifeexpectancy!A:C,IF(feesovertime!G191="M",2,3),FALSE)</f>
        <v>80.209999999999994</v>
      </c>
      <c r="J191" s="18">
        <f t="shared" si="171"/>
        <v>0</v>
      </c>
      <c r="K191" s="18">
        <f t="shared" ref="K191:AC191" si="246">IF(J191=0,0,IF($F191-1+K$7&gt;=65,J191*(1+$B$2-$B$3),J191*(1+$B$2)+$B$4))</f>
        <v>0</v>
      </c>
      <c r="L191" s="18">
        <f t="shared" si="246"/>
        <v>0</v>
      </c>
      <c r="M191" s="18">
        <f t="shared" si="246"/>
        <v>0</v>
      </c>
      <c r="N191" s="18">
        <f t="shared" si="246"/>
        <v>0</v>
      </c>
      <c r="O191" s="18">
        <f t="shared" si="246"/>
        <v>0</v>
      </c>
      <c r="P191" s="18">
        <f t="shared" si="246"/>
        <v>0</v>
      </c>
      <c r="Q191" s="18">
        <f t="shared" si="246"/>
        <v>0</v>
      </c>
      <c r="R191" s="18">
        <f t="shared" si="246"/>
        <v>0</v>
      </c>
      <c r="S191" s="18">
        <f t="shared" si="246"/>
        <v>0</v>
      </c>
      <c r="T191" s="18">
        <f t="shared" si="246"/>
        <v>0</v>
      </c>
      <c r="U191" s="18">
        <f t="shared" si="246"/>
        <v>0</v>
      </c>
      <c r="V191" s="18">
        <f t="shared" si="246"/>
        <v>0</v>
      </c>
      <c r="W191" s="18">
        <f t="shared" si="246"/>
        <v>0</v>
      </c>
      <c r="X191" s="18">
        <f t="shared" si="246"/>
        <v>0</v>
      </c>
      <c r="Y191" s="18">
        <f t="shared" si="246"/>
        <v>0</v>
      </c>
      <c r="Z191" s="18">
        <f t="shared" si="246"/>
        <v>0</v>
      </c>
      <c r="AA191" s="18">
        <f t="shared" si="246"/>
        <v>0</v>
      </c>
      <c r="AB191" s="18">
        <f t="shared" si="246"/>
        <v>0</v>
      </c>
      <c r="AC191" s="18">
        <f t="shared" si="246"/>
        <v>0</v>
      </c>
      <c r="AE191" s="18">
        <f t="shared" si="173"/>
        <v>0</v>
      </c>
      <c r="AF191" s="18">
        <f t="shared" si="174"/>
        <v>0</v>
      </c>
      <c r="AG191" s="18">
        <f t="shared" si="175"/>
        <v>0</v>
      </c>
      <c r="AH191" s="18">
        <f t="shared" si="176"/>
        <v>0</v>
      </c>
      <c r="AI191" s="18">
        <f t="shared" si="177"/>
        <v>0</v>
      </c>
      <c r="AJ191" s="18">
        <f t="shared" si="178"/>
        <v>0</v>
      </c>
      <c r="AK191" s="18">
        <f t="shared" si="179"/>
        <v>0</v>
      </c>
      <c r="AL191" s="18">
        <f t="shared" si="180"/>
        <v>0</v>
      </c>
      <c r="AM191" s="18">
        <f t="shared" si="181"/>
        <v>0</v>
      </c>
      <c r="AN191" s="18">
        <f t="shared" si="182"/>
        <v>0</v>
      </c>
      <c r="AO191" s="18">
        <f t="shared" si="183"/>
        <v>0</v>
      </c>
      <c r="AP191" s="18">
        <f t="shared" si="184"/>
        <v>0</v>
      </c>
      <c r="AQ191" s="18">
        <f t="shared" si="185"/>
        <v>0</v>
      </c>
      <c r="AR191" s="18">
        <f t="shared" si="186"/>
        <v>0</v>
      </c>
      <c r="AS191" s="18">
        <f t="shared" si="187"/>
        <v>0</v>
      </c>
      <c r="AT191" s="18">
        <f t="shared" si="188"/>
        <v>0</v>
      </c>
      <c r="AU191" s="18">
        <f t="shared" si="189"/>
        <v>0</v>
      </c>
      <c r="AV191" s="18">
        <f t="shared" si="190"/>
        <v>0</v>
      </c>
      <c r="AW191" s="18">
        <f t="shared" si="191"/>
        <v>0</v>
      </c>
      <c r="AX191" s="18">
        <f t="shared" si="192"/>
        <v>0</v>
      </c>
    </row>
    <row r="192" spans="1:50" x14ac:dyDescent="0.25">
      <c r="A192">
        <f>feecalcs!A186</f>
        <v>0</v>
      </c>
      <c r="B192">
        <f>feecalcs!B186</f>
        <v>0</v>
      </c>
      <c r="C192">
        <f>feecalcs!D186</f>
        <v>0</v>
      </c>
      <c r="D192">
        <f>feecalcs!F186</f>
        <v>0</v>
      </c>
      <c r="E192">
        <f>feecalcs!G186</f>
        <v>0</v>
      </c>
      <c r="F192">
        <f>client_info!F189</f>
        <v>0</v>
      </c>
      <c r="G192">
        <f>client_info!G189</f>
        <v>0</v>
      </c>
      <c r="H192">
        <f>VLOOKUP(F192,lifeexpectancy!A:C,IF(feesovertime!G192="M",2,3),FALSE)</f>
        <v>80.209999999999994</v>
      </c>
      <c r="J192" s="18">
        <f t="shared" si="171"/>
        <v>0</v>
      </c>
      <c r="K192" s="18">
        <f t="shared" ref="K192:AC192" si="247">IF(J192=0,0,IF($F192-1+K$7&gt;=65,J192*(1+$B$2-$B$3),J192*(1+$B$2)+$B$4))</f>
        <v>0</v>
      </c>
      <c r="L192" s="18">
        <f t="shared" si="247"/>
        <v>0</v>
      </c>
      <c r="M192" s="18">
        <f t="shared" si="247"/>
        <v>0</v>
      </c>
      <c r="N192" s="18">
        <f t="shared" si="247"/>
        <v>0</v>
      </c>
      <c r="O192" s="18">
        <f t="shared" si="247"/>
        <v>0</v>
      </c>
      <c r="P192" s="18">
        <f t="shared" si="247"/>
        <v>0</v>
      </c>
      <c r="Q192" s="18">
        <f t="shared" si="247"/>
        <v>0</v>
      </c>
      <c r="R192" s="18">
        <f t="shared" si="247"/>
        <v>0</v>
      </c>
      <c r="S192" s="18">
        <f t="shared" si="247"/>
        <v>0</v>
      </c>
      <c r="T192" s="18">
        <f t="shared" si="247"/>
        <v>0</v>
      </c>
      <c r="U192" s="18">
        <f t="shared" si="247"/>
        <v>0</v>
      </c>
      <c r="V192" s="18">
        <f t="shared" si="247"/>
        <v>0</v>
      </c>
      <c r="W192" s="18">
        <f t="shared" si="247"/>
        <v>0</v>
      </c>
      <c r="X192" s="18">
        <f t="shared" si="247"/>
        <v>0</v>
      </c>
      <c r="Y192" s="18">
        <f t="shared" si="247"/>
        <v>0</v>
      </c>
      <c r="Z192" s="18">
        <f t="shared" si="247"/>
        <v>0</v>
      </c>
      <c r="AA192" s="18">
        <f t="shared" si="247"/>
        <v>0</v>
      </c>
      <c r="AB192" s="18">
        <f t="shared" si="247"/>
        <v>0</v>
      </c>
      <c r="AC192" s="18">
        <f t="shared" si="247"/>
        <v>0</v>
      </c>
      <c r="AE192" s="18">
        <f t="shared" si="173"/>
        <v>0</v>
      </c>
      <c r="AF192" s="18">
        <f t="shared" si="174"/>
        <v>0</v>
      </c>
      <c r="AG192" s="18">
        <f t="shared" si="175"/>
        <v>0</v>
      </c>
      <c r="AH192" s="18">
        <f t="shared" si="176"/>
        <v>0</v>
      </c>
      <c r="AI192" s="18">
        <f t="shared" si="177"/>
        <v>0</v>
      </c>
      <c r="AJ192" s="18">
        <f t="shared" si="178"/>
        <v>0</v>
      </c>
      <c r="AK192" s="18">
        <f t="shared" si="179"/>
        <v>0</v>
      </c>
      <c r="AL192" s="18">
        <f t="shared" si="180"/>
        <v>0</v>
      </c>
      <c r="AM192" s="18">
        <f t="shared" si="181"/>
        <v>0</v>
      </c>
      <c r="AN192" s="18">
        <f t="shared" si="182"/>
        <v>0</v>
      </c>
      <c r="AO192" s="18">
        <f t="shared" si="183"/>
        <v>0</v>
      </c>
      <c r="AP192" s="18">
        <f t="shared" si="184"/>
        <v>0</v>
      </c>
      <c r="AQ192" s="18">
        <f t="shared" si="185"/>
        <v>0</v>
      </c>
      <c r="AR192" s="18">
        <f t="shared" si="186"/>
        <v>0</v>
      </c>
      <c r="AS192" s="18">
        <f t="shared" si="187"/>
        <v>0</v>
      </c>
      <c r="AT192" s="18">
        <f t="shared" si="188"/>
        <v>0</v>
      </c>
      <c r="AU192" s="18">
        <f t="shared" si="189"/>
        <v>0</v>
      </c>
      <c r="AV192" s="18">
        <f t="shared" si="190"/>
        <v>0</v>
      </c>
      <c r="AW192" s="18">
        <f t="shared" si="191"/>
        <v>0</v>
      </c>
      <c r="AX192" s="18">
        <f t="shared" si="192"/>
        <v>0</v>
      </c>
    </row>
    <row r="193" spans="1:50" x14ac:dyDescent="0.25">
      <c r="A193">
        <f>feecalcs!A187</f>
        <v>0</v>
      </c>
      <c r="B193">
        <f>feecalcs!B187</f>
        <v>0</v>
      </c>
      <c r="C193">
        <f>feecalcs!D187</f>
        <v>0</v>
      </c>
      <c r="D193">
        <f>feecalcs!F187</f>
        <v>0</v>
      </c>
      <c r="E193">
        <f>feecalcs!G187</f>
        <v>0</v>
      </c>
      <c r="F193">
        <f>client_info!F190</f>
        <v>0</v>
      </c>
      <c r="G193">
        <f>client_info!G190</f>
        <v>0</v>
      </c>
      <c r="H193">
        <f>VLOOKUP(F193,lifeexpectancy!A:C,IF(feesovertime!G193="M",2,3),FALSE)</f>
        <v>80.209999999999994</v>
      </c>
      <c r="J193" s="18">
        <f t="shared" si="171"/>
        <v>0</v>
      </c>
      <c r="K193" s="18">
        <f t="shared" ref="K193:AC193" si="248">IF(J193=0,0,IF($F193-1+K$7&gt;=65,J193*(1+$B$2-$B$3),J193*(1+$B$2)+$B$4))</f>
        <v>0</v>
      </c>
      <c r="L193" s="18">
        <f t="shared" si="248"/>
        <v>0</v>
      </c>
      <c r="M193" s="18">
        <f t="shared" si="248"/>
        <v>0</v>
      </c>
      <c r="N193" s="18">
        <f t="shared" si="248"/>
        <v>0</v>
      </c>
      <c r="O193" s="18">
        <f t="shared" si="248"/>
        <v>0</v>
      </c>
      <c r="P193" s="18">
        <f t="shared" si="248"/>
        <v>0</v>
      </c>
      <c r="Q193" s="18">
        <f t="shared" si="248"/>
        <v>0</v>
      </c>
      <c r="R193" s="18">
        <f t="shared" si="248"/>
        <v>0</v>
      </c>
      <c r="S193" s="18">
        <f t="shared" si="248"/>
        <v>0</v>
      </c>
      <c r="T193" s="18">
        <f t="shared" si="248"/>
        <v>0</v>
      </c>
      <c r="U193" s="18">
        <f t="shared" si="248"/>
        <v>0</v>
      </c>
      <c r="V193" s="18">
        <f t="shared" si="248"/>
        <v>0</v>
      </c>
      <c r="W193" s="18">
        <f t="shared" si="248"/>
        <v>0</v>
      </c>
      <c r="X193" s="18">
        <f t="shared" si="248"/>
        <v>0</v>
      </c>
      <c r="Y193" s="18">
        <f t="shared" si="248"/>
        <v>0</v>
      </c>
      <c r="Z193" s="18">
        <f t="shared" si="248"/>
        <v>0</v>
      </c>
      <c r="AA193" s="18">
        <f t="shared" si="248"/>
        <v>0</v>
      </c>
      <c r="AB193" s="18">
        <f t="shared" si="248"/>
        <v>0</v>
      </c>
      <c r="AC193" s="18">
        <f t="shared" si="248"/>
        <v>0</v>
      </c>
      <c r="AE193" s="18">
        <f t="shared" si="173"/>
        <v>0</v>
      </c>
      <c r="AF193" s="18">
        <f t="shared" si="174"/>
        <v>0</v>
      </c>
      <c r="AG193" s="18">
        <f t="shared" si="175"/>
        <v>0</v>
      </c>
      <c r="AH193" s="18">
        <f t="shared" si="176"/>
        <v>0</v>
      </c>
      <c r="AI193" s="18">
        <f t="shared" si="177"/>
        <v>0</v>
      </c>
      <c r="AJ193" s="18">
        <f t="shared" si="178"/>
        <v>0</v>
      </c>
      <c r="AK193" s="18">
        <f t="shared" si="179"/>
        <v>0</v>
      </c>
      <c r="AL193" s="18">
        <f t="shared" si="180"/>
        <v>0</v>
      </c>
      <c r="AM193" s="18">
        <f t="shared" si="181"/>
        <v>0</v>
      </c>
      <c r="AN193" s="18">
        <f t="shared" si="182"/>
        <v>0</v>
      </c>
      <c r="AO193" s="18">
        <f t="shared" si="183"/>
        <v>0</v>
      </c>
      <c r="AP193" s="18">
        <f t="shared" si="184"/>
        <v>0</v>
      </c>
      <c r="AQ193" s="18">
        <f t="shared" si="185"/>
        <v>0</v>
      </c>
      <c r="AR193" s="18">
        <f t="shared" si="186"/>
        <v>0</v>
      </c>
      <c r="AS193" s="18">
        <f t="shared" si="187"/>
        <v>0</v>
      </c>
      <c r="AT193" s="18">
        <f t="shared" si="188"/>
        <v>0</v>
      </c>
      <c r="AU193" s="18">
        <f t="shared" si="189"/>
        <v>0</v>
      </c>
      <c r="AV193" s="18">
        <f t="shared" si="190"/>
        <v>0</v>
      </c>
      <c r="AW193" s="18">
        <f t="shared" si="191"/>
        <v>0</v>
      </c>
      <c r="AX193" s="18">
        <f t="shared" si="192"/>
        <v>0</v>
      </c>
    </row>
    <row r="194" spans="1:50" x14ac:dyDescent="0.25">
      <c r="A194">
        <f>feecalcs!A188</f>
        <v>0</v>
      </c>
      <c r="B194">
        <f>feecalcs!B188</f>
        <v>0</v>
      </c>
      <c r="C194">
        <f>feecalcs!D188</f>
        <v>0</v>
      </c>
      <c r="D194">
        <f>feecalcs!F188</f>
        <v>0</v>
      </c>
      <c r="E194">
        <f>feecalcs!G188</f>
        <v>0</v>
      </c>
      <c r="F194">
        <f>client_info!F191</f>
        <v>0</v>
      </c>
      <c r="G194">
        <f>client_info!G191</f>
        <v>0</v>
      </c>
      <c r="H194">
        <f>VLOOKUP(F194,lifeexpectancy!A:C,IF(feesovertime!G194="M",2,3),FALSE)</f>
        <v>80.209999999999994</v>
      </c>
      <c r="J194" s="18">
        <f t="shared" si="171"/>
        <v>0</v>
      </c>
      <c r="K194" s="18">
        <f t="shared" ref="K194:AC194" si="249">IF(J194=0,0,IF($F194-1+K$7&gt;=65,J194*(1+$B$2-$B$3),J194*(1+$B$2)+$B$4))</f>
        <v>0</v>
      </c>
      <c r="L194" s="18">
        <f t="shared" si="249"/>
        <v>0</v>
      </c>
      <c r="M194" s="18">
        <f t="shared" si="249"/>
        <v>0</v>
      </c>
      <c r="N194" s="18">
        <f t="shared" si="249"/>
        <v>0</v>
      </c>
      <c r="O194" s="18">
        <f t="shared" si="249"/>
        <v>0</v>
      </c>
      <c r="P194" s="18">
        <f t="shared" si="249"/>
        <v>0</v>
      </c>
      <c r="Q194" s="18">
        <f t="shared" si="249"/>
        <v>0</v>
      </c>
      <c r="R194" s="18">
        <f t="shared" si="249"/>
        <v>0</v>
      </c>
      <c r="S194" s="18">
        <f t="shared" si="249"/>
        <v>0</v>
      </c>
      <c r="T194" s="18">
        <f t="shared" si="249"/>
        <v>0</v>
      </c>
      <c r="U194" s="18">
        <f t="shared" si="249"/>
        <v>0</v>
      </c>
      <c r="V194" s="18">
        <f t="shared" si="249"/>
        <v>0</v>
      </c>
      <c r="W194" s="18">
        <f t="shared" si="249"/>
        <v>0</v>
      </c>
      <c r="X194" s="18">
        <f t="shared" si="249"/>
        <v>0</v>
      </c>
      <c r="Y194" s="18">
        <f t="shared" si="249"/>
        <v>0</v>
      </c>
      <c r="Z194" s="18">
        <f t="shared" si="249"/>
        <v>0</v>
      </c>
      <c r="AA194" s="18">
        <f t="shared" si="249"/>
        <v>0</v>
      </c>
      <c r="AB194" s="18">
        <f t="shared" si="249"/>
        <v>0</v>
      </c>
      <c r="AC194" s="18">
        <f t="shared" si="249"/>
        <v>0</v>
      </c>
      <c r="AE194" s="18">
        <f t="shared" si="173"/>
        <v>0</v>
      </c>
      <c r="AF194" s="18">
        <f t="shared" si="174"/>
        <v>0</v>
      </c>
      <c r="AG194" s="18">
        <f t="shared" si="175"/>
        <v>0</v>
      </c>
      <c r="AH194" s="18">
        <f t="shared" si="176"/>
        <v>0</v>
      </c>
      <c r="AI194" s="18">
        <f t="shared" si="177"/>
        <v>0</v>
      </c>
      <c r="AJ194" s="18">
        <f t="shared" si="178"/>
        <v>0</v>
      </c>
      <c r="AK194" s="18">
        <f t="shared" si="179"/>
        <v>0</v>
      </c>
      <c r="AL194" s="18">
        <f t="shared" si="180"/>
        <v>0</v>
      </c>
      <c r="AM194" s="18">
        <f t="shared" si="181"/>
        <v>0</v>
      </c>
      <c r="AN194" s="18">
        <f t="shared" si="182"/>
        <v>0</v>
      </c>
      <c r="AO194" s="18">
        <f t="shared" si="183"/>
        <v>0</v>
      </c>
      <c r="AP194" s="18">
        <f t="shared" si="184"/>
        <v>0</v>
      </c>
      <c r="AQ194" s="18">
        <f t="shared" si="185"/>
        <v>0</v>
      </c>
      <c r="AR194" s="18">
        <f t="shared" si="186"/>
        <v>0</v>
      </c>
      <c r="AS194" s="18">
        <f t="shared" si="187"/>
        <v>0</v>
      </c>
      <c r="AT194" s="18">
        <f t="shared" si="188"/>
        <v>0</v>
      </c>
      <c r="AU194" s="18">
        <f t="shared" si="189"/>
        <v>0</v>
      </c>
      <c r="AV194" s="18">
        <f t="shared" si="190"/>
        <v>0</v>
      </c>
      <c r="AW194" s="18">
        <f t="shared" si="191"/>
        <v>0</v>
      </c>
      <c r="AX194" s="18">
        <f t="shared" si="192"/>
        <v>0</v>
      </c>
    </row>
    <row r="195" spans="1:50" x14ac:dyDescent="0.25">
      <c r="A195">
        <f>feecalcs!A189</f>
        <v>0</v>
      </c>
      <c r="B195">
        <f>feecalcs!B189</f>
        <v>0</v>
      </c>
      <c r="C195">
        <f>feecalcs!D189</f>
        <v>0</v>
      </c>
      <c r="D195">
        <f>feecalcs!F189</f>
        <v>0</v>
      </c>
      <c r="E195">
        <f>feecalcs!G189</f>
        <v>0</v>
      </c>
      <c r="F195">
        <f>client_info!F192</f>
        <v>0</v>
      </c>
      <c r="G195">
        <f>client_info!G192</f>
        <v>0</v>
      </c>
      <c r="H195">
        <f>VLOOKUP(F195,lifeexpectancy!A:C,IF(feesovertime!G195="M",2,3),FALSE)</f>
        <v>80.209999999999994</v>
      </c>
      <c r="J195" s="18">
        <f t="shared" si="171"/>
        <v>0</v>
      </c>
      <c r="K195" s="18">
        <f t="shared" ref="K195:AC195" si="250">IF(J195=0,0,IF($F195-1+K$7&gt;=65,J195*(1+$B$2-$B$3),J195*(1+$B$2)+$B$4))</f>
        <v>0</v>
      </c>
      <c r="L195" s="18">
        <f t="shared" si="250"/>
        <v>0</v>
      </c>
      <c r="M195" s="18">
        <f t="shared" si="250"/>
        <v>0</v>
      </c>
      <c r="N195" s="18">
        <f t="shared" si="250"/>
        <v>0</v>
      </c>
      <c r="O195" s="18">
        <f t="shared" si="250"/>
        <v>0</v>
      </c>
      <c r="P195" s="18">
        <f t="shared" si="250"/>
        <v>0</v>
      </c>
      <c r="Q195" s="18">
        <f t="shared" si="250"/>
        <v>0</v>
      </c>
      <c r="R195" s="18">
        <f t="shared" si="250"/>
        <v>0</v>
      </c>
      <c r="S195" s="18">
        <f t="shared" si="250"/>
        <v>0</v>
      </c>
      <c r="T195" s="18">
        <f t="shared" si="250"/>
        <v>0</v>
      </c>
      <c r="U195" s="18">
        <f t="shared" si="250"/>
        <v>0</v>
      </c>
      <c r="V195" s="18">
        <f t="shared" si="250"/>
        <v>0</v>
      </c>
      <c r="W195" s="18">
        <f t="shared" si="250"/>
        <v>0</v>
      </c>
      <c r="X195" s="18">
        <f t="shared" si="250"/>
        <v>0</v>
      </c>
      <c r="Y195" s="18">
        <f t="shared" si="250"/>
        <v>0</v>
      </c>
      <c r="Z195" s="18">
        <f t="shared" si="250"/>
        <v>0</v>
      </c>
      <c r="AA195" s="18">
        <f t="shared" si="250"/>
        <v>0</v>
      </c>
      <c r="AB195" s="18">
        <f t="shared" si="250"/>
        <v>0</v>
      </c>
      <c r="AC195" s="18">
        <f t="shared" si="250"/>
        <v>0</v>
      </c>
      <c r="AE195" s="18">
        <f t="shared" si="173"/>
        <v>0</v>
      </c>
      <c r="AF195" s="18">
        <f t="shared" si="174"/>
        <v>0</v>
      </c>
      <c r="AG195" s="18">
        <f t="shared" si="175"/>
        <v>0</v>
      </c>
      <c r="AH195" s="18">
        <f t="shared" si="176"/>
        <v>0</v>
      </c>
      <c r="AI195" s="18">
        <f t="shared" si="177"/>
        <v>0</v>
      </c>
      <c r="AJ195" s="18">
        <f t="shared" si="178"/>
        <v>0</v>
      </c>
      <c r="AK195" s="18">
        <f t="shared" si="179"/>
        <v>0</v>
      </c>
      <c r="AL195" s="18">
        <f t="shared" si="180"/>
        <v>0</v>
      </c>
      <c r="AM195" s="18">
        <f t="shared" si="181"/>
        <v>0</v>
      </c>
      <c r="AN195" s="18">
        <f t="shared" si="182"/>
        <v>0</v>
      </c>
      <c r="AO195" s="18">
        <f t="shared" si="183"/>
        <v>0</v>
      </c>
      <c r="AP195" s="18">
        <f t="shared" si="184"/>
        <v>0</v>
      </c>
      <c r="AQ195" s="18">
        <f t="shared" si="185"/>
        <v>0</v>
      </c>
      <c r="AR195" s="18">
        <f t="shared" si="186"/>
        <v>0</v>
      </c>
      <c r="AS195" s="18">
        <f t="shared" si="187"/>
        <v>0</v>
      </c>
      <c r="AT195" s="18">
        <f t="shared" si="188"/>
        <v>0</v>
      </c>
      <c r="AU195" s="18">
        <f t="shared" si="189"/>
        <v>0</v>
      </c>
      <c r="AV195" s="18">
        <f t="shared" si="190"/>
        <v>0</v>
      </c>
      <c r="AW195" s="18">
        <f t="shared" si="191"/>
        <v>0</v>
      </c>
      <c r="AX195" s="18">
        <f t="shared" si="192"/>
        <v>0</v>
      </c>
    </row>
    <row r="196" spans="1:50" x14ac:dyDescent="0.25">
      <c r="A196">
        <f>feecalcs!A190</f>
        <v>0</v>
      </c>
      <c r="B196">
        <f>feecalcs!B190</f>
        <v>0</v>
      </c>
      <c r="C196">
        <f>feecalcs!D190</f>
        <v>0</v>
      </c>
      <c r="D196">
        <f>feecalcs!F190</f>
        <v>0</v>
      </c>
      <c r="E196">
        <f>feecalcs!G190</f>
        <v>0</v>
      </c>
      <c r="F196">
        <f>client_info!F193</f>
        <v>0</v>
      </c>
      <c r="G196">
        <f>client_info!G193</f>
        <v>0</v>
      </c>
      <c r="H196">
        <f>VLOOKUP(F196,lifeexpectancy!A:C,IF(feesovertime!G196="M",2,3),FALSE)</f>
        <v>80.209999999999994</v>
      </c>
      <c r="J196" s="18">
        <f t="shared" si="171"/>
        <v>0</v>
      </c>
      <c r="K196" s="18">
        <f t="shared" ref="K196:AC196" si="251">IF(J196=0,0,IF($F196-1+K$7&gt;=65,J196*(1+$B$2-$B$3),J196*(1+$B$2)+$B$4))</f>
        <v>0</v>
      </c>
      <c r="L196" s="18">
        <f t="shared" si="251"/>
        <v>0</v>
      </c>
      <c r="M196" s="18">
        <f t="shared" si="251"/>
        <v>0</v>
      </c>
      <c r="N196" s="18">
        <f t="shared" si="251"/>
        <v>0</v>
      </c>
      <c r="O196" s="18">
        <f t="shared" si="251"/>
        <v>0</v>
      </c>
      <c r="P196" s="18">
        <f t="shared" si="251"/>
        <v>0</v>
      </c>
      <c r="Q196" s="18">
        <f t="shared" si="251"/>
        <v>0</v>
      </c>
      <c r="R196" s="18">
        <f t="shared" si="251"/>
        <v>0</v>
      </c>
      <c r="S196" s="18">
        <f t="shared" si="251"/>
        <v>0</v>
      </c>
      <c r="T196" s="18">
        <f t="shared" si="251"/>
        <v>0</v>
      </c>
      <c r="U196" s="18">
        <f t="shared" si="251"/>
        <v>0</v>
      </c>
      <c r="V196" s="18">
        <f t="shared" si="251"/>
        <v>0</v>
      </c>
      <c r="W196" s="18">
        <f t="shared" si="251"/>
        <v>0</v>
      </c>
      <c r="X196" s="18">
        <f t="shared" si="251"/>
        <v>0</v>
      </c>
      <c r="Y196" s="18">
        <f t="shared" si="251"/>
        <v>0</v>
      </c>
      <c r="Z196" s="18">
        <f t="shared" si="251"/>
        <v>0</v>
      </c>
      <c r="AA196" s="18">
        <f t="shared" si="251"/>
        <v>0</v>
      </c>
      <c r="AB196" s="18">
        <f t="shared" si="251"/>
        <v>0</v>
      </c>
      <c r="AC196" s="18">
        <f t="shared" si="251"/>
        <v>0</v>
      </c>
      <c r="AE196" s="18">
        <f t="shared" si="173"/>
        <v>0</v>
      </c>
      <c r="AF196" s="18">
        <f t="shared" si="174"/>
        <v>0</v>
      </c>
      <c r="AG196" s="18">
        <f t="shared" si="175"/>
        <v>0</v>
      </c>
      <c r="AH196" s="18">
        <f t="shared" si="176"/>
        <v>0</v>
      </c>
      <c r="AI196" s="18">
        <f t="shared" si="177"/>
        <v>0</v>
      </c>
      <c r="AJ196" s="18">
        <f t="shared" si="178"/>
        <v>0</v>
      </c>
      <c r="AK196" s="18">
        <f t="shared" si="179"/>
        <v>0</v>
      </c>
      <c r="AL196" s="18">
        <f t="shared" si="180"/>
        <v>0</v>
      </c>
      <c r="AM196" s="18">
        <f t="shared" si="181"/>
        <v>0</v>
      </c>
      <c r="AN196" s="18">
        <f t="shared" si="182"/>
        <v>0</v>
      </c>
      <c r="AO196" s="18">
        <f t="shared" si="183"/>
        <v>0</v>
      </c>
      <c r="AP196" s="18">
        <f t="shared" si="184"/>
        <v>0</v>
      </c>
      <c r="AQ196" s="18">
        <f t="shared" si="185"/>
        <v>0</v>
      </c>
      <c r="AR196" s="18">
        <f t="shared" si="186"/>
        <v>0</v>
      </c>
      <c r="AS196" s="18">
        <f t="shared" si="187"/>
        <v>0</v>
      </c>
      <c r="AT196" s="18">
        <f t="shared" si="188"/>
        <v>0</v>
      </c>
      <c r="AU196" s="18">
        <f t="shared" si="189"/>
        <v>0</v>
      </c>
      <c r="AV196" s="18">
        <f t="shared" si="190"/>
        <v>0</v>
      </c>
      <c r="AW196" s="18">
        <f t="shared" si="191"/>
        <v>0</v>
      </c>
      <c r="AX196" s="18">
        <f t="shared" si="192"/>
        <v>0</v>
      </c>
    </row>
    <row r="197" spans="1:50" x14ac:dyDescent="0.25">
      <c r="A197">
        <f>feecalcs!A191</f>
        <v>0</v>
      </c>
      <c r="B197">
        <f>feecalcs!B191</f>
        <v>0</v>
      </c>
      <c r="C197">
        <f>feecalcs!D191</f>
        <v>0</v>
      </c>
      <c r="D197">
        <f>feecalcs!F191</f>
        <v>0</v>
      </c>
      <c r="E197">
        <f>feecalcs!G191</f>
        <v>0</v>
      </c>
      <c r="F197">
        <f>client_info!F194</f>
        <v>0</v>
      </c>
      <c r="G197">
        <f>client_info!G194</f>
        <v>0</v>
      </c>
      <c r="H197">
        <f>VLOOKUP(F197,lifeexpectancy!A:C,IF(feesovertime!G197="M",2,3),FALSE)</f>
        <v>80.209999999999994</v>
      </c>
      <c r="J197" s="18">
        <f t="shared" si="171"/>
        <v>0</v>
      </c>
      <c r="K197" s="18">
        <f t="shared" ref="K197:AC197" si="252">IF(J197=0,0,IF($F197-1+K$7&gt;=65,J197*(1+$B$2-$B$3),J197*(1+$B$2)+$B$4))</f>
        <v>0</v>
      </c>
      <c r="L197" s="18">
        <f t="shared" si="252"/>
        <v>0</v>
      </c>
      <c r="M197" s="18">
        <f t="shared" si="252"/>
        <v>0</v>
      </c>
      <c r="N197" s="18">
        <f t="shared" si="252"/>
        <v>0</v>
      </c>
      <c r="O197" s="18">
        <f t="shared" si="252"/>
        <v>0</v>
      </c>
      <c r="P197" s="18">
        <f t="shared" si="252"/>
        <v>0</v>
      </c>
      <c r="Q197" s="18">
        <f t="shared" si="252"/>
        <v>0</v>
      </c>
      <c r="R197" s="18">
        <f t="shared" si="252"/>
        <v>0</v>
      </c>
      <c r="S197" s="18">
        <f t="shared" si="252"/>
        <v>0</v>
      </c>
      <c r="T197" s="18">
        <f t="shared" si="252"/>
        <v>0</v>
      </c>
      <c r="U197" s="18">
        <f t="shared" si="252"/>
        <v>0</v>
      </c>
      <c r="V197" s="18">
        <f t="shared" si="252"/>
        <v>0</v>
      </c>
      <c r="W197" s="18">
        <f t="shared" si="252"/>
        <v>0</v>
      </c>
      <c r="X197" s="18">
        <f t="shared" si="252"/>
        <v>0</v>
      </c>
      <c r="Y197" s="18">
        <f t="shared" si="252"/>
        <v>0</v>
      </c>
      <c r="Z197" s="18">
        <f t="shared" si="252"/>
        <v>0</v>
      </c>
      <c r="AA197" s="18">
        <f t="shared" si="252"/>
        <v>0</v>
      </c>
      <c r="AB197" s="18">
        <f t="shared" si="252"/>
        <v>0</v>
      </c>
      <c r="AC197" s="18">
        <f t="shared" si="252"/>
        <v>0</v>
      </c>
      <c r="AE197" s="18">
        <f t="shared" si="173"/>
        <v>0</v>
      </c>
      <c r="AF197" s="18">
        <f t="shared" si="174"/>
        <v>0</v>
      </c>
      <c r="AG197" s="18">
        <f t="shared" si="175"/>
        <v>0</v>
      </c>
      <c r="AH197" s="18">
        <f t="shared" si="176"/>
        <v>0</v>
      </c>
      <c r="AI197" s="18">
        <f t="shared" si="177"/>
        <v>0</v>
      </c>
      <c r="AJ197" s="18">
        <f t="shared" si="178"/>
        <v>0</v>
      </c>
      <c r="AK197" s="18">
        <f t="shared" si="179"/>
        <v>0</v>
      </c>
      <c r="AL197" s="18">
        <f t="shared" si="180"/>
        <v>0</v>
      </c>
      <c r="AM197" s="18">
        <f t="shared" si="181"/>
        <v>0</v>
      </c>
      <c r="AN197" s="18">
        <f t="shared" si="182"/>
        <v>0</v>
      </c>
      <c r="AO197" s="18">
        <f t="shared" si="183"/>
        <v>0</v>
      </c>
      <c r="AP197" s="18">
        <f t="shared" si="184"/>
        <v>0</v>
      </c>
      <c r="AQ197" s="18">
        <f t="shared" si="185"/>
        <v>0</v>
      </c>
      <c r="AR197" s="18">
        <f t="shared" si="186"/>
        <v>0</v>
      </c>
      <c r="AS197" s="18">
        <f t="shared" si="187"/>
        <v>0</v>
      </c>
      <c r="AT197" s="18">
        <f t="shared" si="188"/>
        <v>0</v>
      </c>
      <c r="AU197" s="18">
        <f t="shared" si="189"/>
        <v>0</v>
      </c>
      <c r="AV197" s="18">
        <f t="shared" si="190"/>
        <v>0</v>
      </c>
      <c r="AW197" s="18">
        <f t="shared" si="191"/>
        <v>0</v>
      </c>
      <c r="AX197" s="18">
        <f t="shared" si="192"/>
        <v>0</v>
      </c>
    </row>
    <row r="198" spans="1:50" x14ac:dyDescent="0.25">
      <c r="A198">
        <f>feecalcs!A192</f>
        <v>0</v>
      </c>
      <c r="B198">
        <f>feecalcs!B192</f>
        <v>0</v>
      </c>
      <c r="C198">
        <f>feecalcs!D192</f>
        <v>0</v>
      </c>
      <c r="D198">
        <f>feecalcs!F192</f>
        <v>0</v>
      </c>
      <c r="E198">
        <f>feecalcs!G192</f>
        <v>0</v>
      </c>
      <c r="F198">
        <f>client_info!F195</f>
        <v>0</v>
      </c>
      <c r="G198">
        <f>client_info!G195</f>
        <v>0</v>
      </c>
      <c r="H198">
        <f>VLOOKUP(F198,lifeexpectancy!A:C,IF(feesovertime!G198="M",2,3),FALSE)</f>
        <v>80.209999999999994</v>
      </c>
      <c r="J198" s="18">
        <f t="shared" si="171"/>
        <v>0</v>
      </c>
      <c r="K198" s="18">
        <f t="shared" ref="K198:AC198" si="253">IF(J198=0,0,IF($F198-1+K$7&gt;=65,J198*(1+$B$2-$B$3),J198*(1+$B$2)+$B$4))</f>
        <v>0</v>
      </c>
      <c r="L198" s="18">
        <f t="shared" si="253"/>
        <v>0</v>
      </c>
      <c r="M198" s="18">
        <f t="shared" si="253"/>
        <v>0</v>
      </c>
      <c r="N198" s="18">
        <f t="shared" si="253"/>
        <v>0</v>
      </c>
      <c r="O198" s="18">
        <f t="shared" si="253"/>
        <v>0</v>
      </c>
      <c r="P198" s="18">
        <f t="shared" si="253"/>
        <v>0</v>
      </c>
      <c r="Q198" s="18">
        <f t="shared" si="253"/>
        <v>0</v>
      </c>
      <c r="R198" s="18">
        <f t="shared" si="253"/>
        <v>0</v>
      </c>
      <c r="S198" s="18">
        <f t="shared" si="253"/>
        <v>0</v>
      </c>
      <c r="T198" s="18">
        <f t="shared" si="253"/>
        <v>0</v>
      </c>
      <c r="U198" s="18">
        <f t="shared" si="253"/>
        <v>0</v>
      </c>
      <c r="V198" s="18">
        <f t="shared" si="253"/>
        <v>0</v>
      </c>
      <c r="W198" s="18">
        <f t="shared" si="253"/>
        <v>0</v>
      </c>
      <c r="X198" s="18">
        <f t="shared" si="253"/>
        <v>0</v>
      </c>
      <c r="Y198" s="18">
        <f t="shared" si="253"/>
        <v>0</v>
      </c>
      <c r="Z198" s="18">
        <f t="shared" si="253"/>
        <v>0</v>
      </c>
      <c r="AA198" s="18">
        <f t="shared" si="253"/>
        <v>0</v>
      </c>
      <c r="AB198" s="18">
        <f t="shared" si="253"/>
        <v>0</v>
      </c>
      <c r="AC198" s="18">
        <f t="shared" si="253"/>
        <v>0</v>
      </c>
      <c r="AE198" s="18">
        <f t="shared" si="173"/>
        <v>0</v>
      </c>
      <c r="AF198" s="18">
        <f t="shared" si="174"/>
        <v>0</v>
      </c>
      <c r="AG198" s="18">
        <f t="shared" si="175"/>
        <v>0</v>
      </c>
      <c r="AH198" s="18">
        <f t="shared" si="176"/>
        <v>0</v>
      </c>
      <c r="AI198" s="18">
        <f t="shared" si="177"/>
        <v>0</v>
      </c>
      <c r="AJ198" s="18">
        <f t="shared" si="178"/>
        <v>0</v>
      </c>
      <c r="AK198" s="18">
        <f t="shared" si="179"/>
        <v>0</v>
      </c>
      <c r="AL198" s="18">
        <f t="shared" si="180"/>
        <v>0</v>
      </c>
      <c r="AM198" s="18">
        <f t="shared" si="181"/>
        <v>0</v>
      </c>
      <c r="AN198" s="18">
        <f t="shared" si="182"/>
        <v>0</v>
      </c>
      <c r="AO198" s="18">
        <f t="shared" si="183"/>
        <v>0</v>
      </c>
      <c r="AP198" s="18">
        <f t="shared" si="184"/>
        <v>0</v>
      </c>
      <c r="AQ198" s="18">
        <f t="shared" si="185"/>
        <v>0</v>
      </c>
      <c r="AR198" s="18">
        <f t="shared" si="186"/>
        <v>0</v>
      </c>
      <c r="AS198" s="18">
        <f t="shared" si="187"/>
        <v>0</v>
      </c>
      <c r="AT198" s="18">
        <f t="shared" si="188"/>
        <v>0</v>
      </c>
      <c r="AU198" s="18">
        <f t="shared" si="189"/>
        <v>0</v>
      </c>
      <c r="AV198" s="18">
        <f t="shared" si="190"/>
        <v>0</v>
      </c>
      <c r="AW198" s="18">
        <f t="shared" si="191"/>
        <v>0</v>
      </c>
      <c r="AX198" s="18">
        <f t="shared" si="192"/>
        <v>0</v>
      </c>
    </row>
    <row r="199" spans="1:50" x14ac:dyDescent="0.25">
      <c r="A199">
        <f>feecalcs!A193</f>
        <v>0</v>
      </c>
      <c r="B199">
        <f>feecalcs!B193</f>
        <v>0</v>
      </c>
      <c r="C199">
        <f>feecalcs!D193</f>
        <v>0</v>
      </c>
      <c r="D199">
        <f>feecalcs!F193</f>
        <v>0</v>
      </c>
      <c r="E199">
        <f>feecalcs!G193</f>
        <v>0</v>
      </c>
      <c r="F199">
        <f>client_info!F196</f>
        <v>0</v>
      </c>
      <c r="G199">
        <f>client_info!G196</f>
        <v>0</v>
      </c>
      <c r="H199">
        <f>VLOOKUP(F199,lifeexpectancy!A:C,IF(feesovertime!G199="M",2,3),FALSE)</f>
        <v>80.209999999999994</v>
      </c>
      <c r="J199" s="18">
        <f t="shared" si="171"/>
        <v>0</v>
      </c>
      <c r="K199" s="18">
        <f t="shared" ref="K199:AC199" si="254">IF(J199=0,0,IF($F199-1+K$7&gt;=65,J199*(1+$B$2-$B$3),J199*(1+$B$2)+$B$4))</f>
        <v>0</v>
      </c>
      <c r="L199" s="18">
        <f t="shared" si="254"/>
        <v>0</v>
      </c>
      <c r="M199" s="18">
        <f t="shared" si="254"/>
        <v>0</v>
      </c>
      <c r="N199" s="18">
        <f t="shared" si="254"/>
        <v>0</v>
      </c>
      <c r="O199" s="18">
        <f t="shared" si="254"/>
        <v>0</v>
      </c>
      <c r="P199" s="18">
        <f t="shared" si="254"/>
        <v>0</v>
      </c>
      <c r="Q199" s="18">
        <f t="shared" si="254"/>
        <v>0</v>
      </c>
      <c r="R199" s="18">
        <f t="shared" si="254"/>
        <v>0</v>
      </c>
      <c r="S199" s="18">
        <f t="shared" si="254"/>
        <v>0</v>
      </c>
      <c r="T199" s="18">
        <f t="shared" si="254"/>
        <v>0</v>
      </c>
      <c r="U199" s="18">
        <f t="shared" si="254"/>
        <v>0</v>
      </c>
      <c r="V199" s="18">
        <f t="shared" si="254"/>
        <v>0</v>
      </c>
      <c r="W199" s="18">
        <f t="shared" si="254"/>
        <v>0</v>
      </c>
      <c r="X199" s="18">
        <f t="shared" si="254"/>
        <v>0</v>
      </c>
      <c r="Y199" s="18">
        <f t="shared" si="254"/>
        <v>0</v>
      </c>
      <c r="Z199" s="18">
        <f t="shared" si="254"/>
        <v>0</v>
      </c>
      <c r="AA199" s="18">
        <f t="shared" si="254"/>
        <v>0</v>
      </c>
      <c r="AB199" s="18">
        <f t="shared" si="254"/>
        <v>0</v>
      </c>
      <c r="AC199" s="18">
        <f t="shared" si="254"/>
        <v>0</v>
      </c>
      <c r="AE199" s="18">
        <f t="shared" si="173"/>
        <v>0</v>
      </c>
      <c r="AF199" s="18">
        <f t="shared" si="174"/>
        <v>0</v>
      </c>
      <c r="AG199" s="18">
        <f t="shared" si="175"/>
        <v>0</v>
      </c>
      <c r="AH199" s="18">
        <f t="shared" si="176"/>
        <v>0</v>
      </c>
      <c r="AI199" s="18">
        <f t="shared" si="177"/>
        <v>0</v>
      </c>
      <c r="AJ199" s="18">
        <f t="shared" si="178"/>
        <v>0</v>
      </c>
      <c r="AK199" s="18">
        <f t="shared" si="179"/>
        <v>0</v>
      </c>
      <c r="AL199" s="18">
        <f t="shared" si="180"/>
        <v>0</v>
      </c>
      <c r="AM199" s="18">
        <f t="shared" si="181"/>
        <v>0</v>
      </c>
      <c r="AN199" s="18">
        <f t="shared" si="182"/>
        <v>0</v>
      </c>
      <c r="AO199" s="18">
        <f t="shared" si="183"/>
        <v>0</v>
      </c>
      <c r="AP199" s="18">
        <f t="shared" si="184"/>
        <v>0</v>
      </c>
      <c r="AQ199" s="18">
        <f t="shared" si="185"/>
        <v>0</v>
      </c>
      <c r="AR199" s="18">
        <f t="shared" si="186"/>
        <v>0</v>
      </c>
      <c r="AS199" s="18">
        <f t="shared" si="187"/>
        <v>0</v>
      </c>
      <c r="AT199" s="18">
        <f t="shared" si="188"/>
        <v>0</v>
      </c>
      <c r="AU199" s="18">
        <f t="shared" si="189"/>
        <v>0</v>
      </c>
      <c r="AV199" s="18">
        <f t="shared" si="190"/>
        <v>0</v>
      </c>
      <c r="AW199" s="18">
        <f t="shared" si="191"/>
        <v>0</v>
      </c>
      <c r="AX199" s="18">
        <f t="shared" si="192"/>
        <v>0</v>
      </c>
    </row>
    <row r="200" spans="1:50" x14ac:dyDescent="0.25">
      <c r="A200">
        <f>feecalcs!A194</f>
        <v>0</v>
      </c>
      <c r="B200">
        <f>feecalcs!B194</f>
        <v>0</v>
      </c>
      <c r="C200">
        <f>feecalcs!D194</f>
        <v>0</v>
      </c>
      <c r="D200">
        <f>feecalcs!F194</f>
        <v>0</v>
      </c>
      <c r="E200">
        <f>feecalcs!G194</f>
        <v>0</v>
      </c>
      <c r="F200">
        <f>client_info!F197</f>
        <v>0</v>
      </c>
      <c r="G200">
        <f>client_info!G197</f>
        <v>0</v>
      </c>
      <c r="H200">
        <f>VLOOKUP(F200,lifeexpectancy!A:C,IF(feesovertime!G200="M",2,3),FALSE)</f>
        <v>80.209999999999994</v>
      </c>
      <c r="J200" s="18">
        <f t="shared" si="171"/>
        <v>0</v>
      </c>
      <c r="K200" s="18">
        <f t="shared" ref="K200:AC200" si="255">IF(J200=0,0,IF($F200-1+K$7&gt;=65,J200*(1+$B$2-$B$3),J200*(1+$B$2)+$B$4))</f>
        <v>0</v>
      </c>
      <c r="L200" s="18">
        <f t="shared" si="255"/>
        <v>0</v>
      </c>
      <c r="M200" s="18">
        <f t="shared" si="255"/>
        <v>0</v>
      </c>
      <c r="N200" s="18">
        <f t="shared" si="255"/>
        <v>0</v>
      </c>
      <c r="O200" s="18">
        <f t="shared" si="255"/>
        <v>0</v>
      </c>
      <c r="P200" s="18">
        <f t="shared" si="255"/>
        <v>0</v>
      </c>
      <c r="Q200" s="18">
        <f t="shared" si="255"/>
        <v>0</v>
      </c>
      <c r="R200" s="18">
        <f t="shared" si="255"/>
        <v>0</v>
      </c>
      <c r="S200" s="18">
        <f t="shared" si="255"/>
        <v>0</v>
      </c>
      <c r="T200" s="18">
        <f t="shared" si="255"/>
        <v>0</v>
      </c>
      <c r="U200" s="18">
        <f t="shared" si="255"/>
        <v>0</v>
      </c>
      <c r="V200" s="18">
        <f t="shared" si="255"/>
        <v>0</v>
      </c>
      <c r="W200" s="18">
        <f t="shared" si="255"/>
        <v>0</v>
      </c>
      <c r="X200" s="18">
        <f t="shared" si="255"/>
        <v>0</v>
      </c>
      <c r="Y200" s="18">
        <f t="shared" si="255"/>
        <v>0</v>
      </c>
      <c r="Z200" s="18">
        <f t="shared" si="255"/>
        <v>0</v>
      </c>
      <c r="AA200" s="18">
        <f t="shared" si="255"/>
        <v>0</v>
      </c>
      <c r="AB200" s="18">
        <f t="shared" si="255"/>
        <v>0</v>
      </c>
      <c r="AC200" s="18">
        <f t="shared" si="255"/>
        <v>0</v>
      </c>
      <c r="AE200" s="18">
        <f t="shared" si="173"/>
        <v>0</v>
      </c>
      <c r="AF200" s="18">
        <f t="shared" si="174"/>
        <v>0</v>
      </c>
      <c r="AG200" s="18">
        <f t="shared" si="175"/>
        <v>0</v>
      </c>
      <c r="AH200" s="18">
        <f t="shared" si="176"/>
        <v>0</v>
      </c>
      <c r="AI200" s="18">
        <f t="shared" si="177"/>
        <v>0</v>
      </c>
      <c r="AJ200" s="18">
        <f t="shared" si="178"/>
        <v>0</v>
      </c>
      <c r="AK200" s="18">
        <f t="shared" si="179"/>
        <v>0</v>
      </c>
      <c r="AL200" s="18">
        <f t="shared" si="180"/>
        <v>0</v>
      </c>
      <c r="AM200" s="18">
        <f t="shared" si="181"/>
        <v>0</v>
      </c>
      <c r="AN200" s="18">
        <f t="shared" si="182"/>
        <v>0</v>
      </c>
      <c r="AO200" s="18">
        <f t="shared" si="183"/>
        <v>0</v>
      </c>
      <c r="AP200" s="18">
        <f t="shared" si="184"/>
        <v>0</v>
      </c>
      <c r="AQ200" s="18">
        <f t="shared" si="185"/>
        <v>0</v>
      </c>
      <c r="AR200" s="18">
        <f t="shared" si="186"/>
        <v>0</v>
      </c>
      <c r="AS200" s="18">
        <f t="shared" si="187"/>
        <v>0</v>
      </c>
      <c r="AT200" s="18">
        <f t="shared" si="188"/>
        <v>0</v>
      </c>
      <c r="AU200" s="18">
        <f t="shared" si="189"/>
        <v>0</v>
      </c>
      <c r="AV200" s="18">
        <f t="shared" si="190"/>
        <v>0</v>
      </c>
      <c r="AW200" s="18">
        <f t="shared" si="191"/>
        <v>0</v>
      </c>
      <c r="AX200" s="18">
        <f t="shared" si="192"/>
        <v>0</v>
      </c>
    </row>
    <row r="201" spans="1:50" x14ac:dyDescent="0.25">
      <c r="A201">
        <f>feecalcs!A195</f>
        <v>0</v>
      </c>
      <c r="B201">
        <f>feecalcs!B195</f>
        <v>0</v>
      </c>
      <c r="C201">
        <f>feecalcs!D195</f>
        <v>0</v>
      </c>
      <c r="D201">
        <f>feecalcs!F195</f>
        <v>0</v>
      </c>
      <c r="E201">
        <f>feecalcs!G195</f>
        <v>0</v>
      </c>
      <c r="F201">
        <f>client_info!F198</f>
        <v>0</v>
      </c>
      <c r="G201">
        <f>client_info!G198</f>
        <v>0</v>
      </c>
      <c r="H201">
        <f>VLOOKUP(F201,lifeexpectancy!A:C,IF(feesovertime!G201="M",2,3),FALSE)</f>
        <v>80.209999999999994</v>
      </c>
      <c r="J201" s="18">
        <f t="shared" ref="J201:J264" si="256">D201</f>
        <v>0</v>
      </c>
      <c r="K201" s="18">
        <f t="shared" ref="K201:AC201" si="257">IF(J201=0,0,IF($F201-1+K$7&gt;=65,J201*(1+$B$2-$B$3),J201*(1+$B$2)+$B$4))</f>
        <v>0</v>
      </c>
      <c r="L201" s="18">
        <f t="shared" si="257"/>
        <v>0</v>
      </c>
      <c r="M201" s="18">
        <f t="shared" si="257"/>
        <v>0</v>
      </c>
      <c r="N201" s="18">
        <f t="shared" si="257"/>
        <v>0</v>
      </c>
      <c r="O201" s="18">
        <f t="shared" si="257"/>
        <v>0</v>
      </c>
      <c r="P201" s="18">
        <f t="shared" si="257"/>
        <v>0</v>
      </c>
      <c r="Q201" s="18">
        <f t="shared" si="257"/>
        <v>0</v>
      </c>
      <c r="R201" s="18">
        <f t="shared" si="257"/>
        <v>0</v>
      </c>
      <c r="S201" s="18">
        <f t="shared" si="257"/>
        <v>0</v>
      </c>
      <c r="T201" s="18">
        <f t="shared" si="257"/>
        <v>0</v>
      </c>
      <c r="U201" s="18">
        <f t="shared" si="257"/>
        <v>0</v>
      </c>
      <c r="V201" s="18">
        <f t="shared" si="257"/>
        <v>0</v>
      </c>
      <c r="W201" s="18">
        <f t="shared" si="257"/>
        <v>0</v>
      </c>
      <c r="X201" s="18">
        <f t="shared" si="257"/>
        <v>0</v>
      </c>
      <c r="Y201" s="18">
        <f t="shared" si="257"/>
        <v>0</v>
      </c>
      <c r="Z201" s="18">
        <f t="shared" si="257"/>
        <v>0</v>
      </c>
      <c r="AA201" s="18">
        <f t="shared" si="257"/>
        <v>0</v>
      </c>
      <c r="AB201" s="18">
        <f t="shared" si="257"/>
        <v>0</v>
      </c>
      <c r="AC201" s="18">
        <f t="shared" si="257"/>
        <v>0</v>
      </c>
      <c r="AE201" s="18">
        <f t="shared" ref="AE201:AE264" si="258">IFERROR(E201,0)</f>
        <v>0</v>
      </c>
      <c r="AF201" s="18">
        <f t="shared" ref="AF201:AF264" si="259">IF(ROUND($H201,0)&gt;=AF$7,IF($B201="Flat Fee",AE201,$AE201+$B$1*(K201-$J201)),0)</f>
        <v>0</v>
      </c>
      <c r="AG201" s="18">
        <f t="shared" ref="AG201:AG264" si="260">IF(ROUND($H201,0)&gt;=AG$7,IF($B201="Flat Fee",AF201,$AE201+$B$1*(L201-$J201)),0)</f>
        <v>0</v>
      </c>
      <c r="AH201" s="18">
        <f t="shared" ref="AH201:AH264" si="261">IF(ROUND($H201,0)&gt;=AH$7,IF($B201="Flat Fee",AG201,$AE201+$B$1*(M201-$J201)),0)</f>
        <v>0</v>
      </c>
      <c r="AI201" s="18">
        <f t="shared" ref="AI201:AI264" si="262">IF(ROUND($H201,0)&gt;=AI$7,IF($B201="Flat Fee",AH201,$AE201+$B$1*(N201-$J201)),0)</f>
        <v>0</v>
      </c>
      <c r="AJ201" s="18">
        <f t="shared" ref="AJ201:AJ264" si="263">IF(ROUND($H201,0)&gt;=AJ$7,IF($B201="Flat Fee",AI201,$AE201+$B$1*(O201-$J201)),0)</f>
        <v>0</v>
      </c>
      <c r="AK201" s="18">
        <f t="shared" ref="AK201:AK264" si="264">IF(ROUND($H201,0)&gt;=AK$7,IF($B201="Flat Fee",AJ201,$AE201+$B$1*(P201-$J201)),0)</f>
        <v>0</v>
      </c>
      <c r="AL201" s="18">
        <f t="shared" ref="AL201:AL264" si="265">IF(ROUND($H201,0)&gt;=AL$7,IF($B201="Flat Fee",AK201,$AE201+$B$1*(Q201-$J201)),0)</f>
        <v>0</v>
      </c>
      <c r="AM201" s="18">
        <f t="shared" ref="AM201:AM264" si="266">IF(ROUND($H201,0)&gt;=AM$7,IF($B201="Flat Fee",AL201,$AE201+$B$1*(R201-$J201)),0)</f>
        <v>0</v>
      </c>
      <c r="AN201" s="18">
        <f t="shared" ref="AN201:AN264" si="267">IF(ROUND($H201,0)&gt;=AN$7,IF($B201="Flat Fee",AM201,$AE201+$B$1*(S201-$J201)),0)</f>
        <v>0</v>
      </c>
      <c r="AO201" s="18">
        <f t="shared" ref="AO201:AO264" si="268">IF(ROUND($H201,0)&gt;=AO$7,IF($B201="Flat Fee",AN201,$AE201+$B$1*(T201-$J201)),0)</f>
        <v>0</v>
      </c>
      <c r="AP201" s="18">
        <f t="shared" ref="AP201:AP264" si="269">IF(ROUND($H201,0)&gt;=AP$7,IF($B201="Flat Fee",AO201,$AE201+$B$1*(U201-$J201)),0)</f>
        <v>0</v>
      </c>
      <c r="AQ201" s="18">
        <f t="shared" ref="AQ201:AQ264" si="270">IF(ROUND($H201,0)&gt;=AQ$7,IF($B201="Flat Fee",AP201,$AE201+$B$1*(V201-$J201)),0)</f>
        <v>0</v>
      </c>
      <c r="AR201" s="18">
        <f t="shared" ref="AR201:AR264" si="271">IF(ROUND($H201,0)&gt;=AR$7,IF($B201="Flat Fee",AQ201,$AE201+$B$1*(W201-$J201)),0)</f>
        <v>0</v>
      </c>
      <c r="AS201" s="18">
        <f t="shared" ref="AS201:AS264" si="272">IF(ROUND($H201,0)&gt;=AS$7,IF($B201="Flat Fee",AR201,$AE201+$B$1*(X201-$J201)),0)</f>
        <v>0</v>
      </c>
      <c r="AT201" s="18">
        <f t="shared" ref="AT201:AT264" si="273">IF(ROUND($H201,0)&gt;=AT$7,IF($B201="Flat Fee",AS201,$AE201+$B$1*(Y201-$J201)),0)</f>
        <v>0</v>
      </c>
      <c r="AU201" s="18">
        <f t="shared" ref="AU201:AU264" si="274">IF(ROUND($H201,0)&gt;=AU$7,IF($B201="Flat Fee",AT201,$AE201+$B$1*(Z201-$J201)),0)</f>
        <v>0</v>
      </c>
      <c r="AV201" s="18">
        <f t="shared" ref="AV201:AV264" si="275">IF(ROUND($H201,0)&gt;=AV$7,IF($B201="Flat Fee",AU201,$AE201+$B$1*(AA201-$J201)),0)</f>
        <v>0</v>
      </c>
      <c r="AW201" s="18">
        <f t="shared" ref="AW201:AW264" si="276">IF(ROUND($H201,0)&gt;=AW$7,IF($B201="Flat Fee",AV201,$AE201+$B$1*(AB201-$J201)),0)</f>
        <v>0</v>
      </c>
      <c r="AX201" s="18">
        <f t="shared" ref="AX201:AX264" si="277">IF(ROUND($H201,0)&gt;=AX$7,IF($B201="Flat Fee",AW201,$AE201+$B$1*(AC201-$J201)),0)</f>
        <v>0</v>
      </c>
    </row>
    <row r="202" spans="1:50" x14ac:dyDescent="0.25">
      <c r="A202">
        <f>feecalcs!A196</f>
        <v>0</v>
      </c>
      <c r="B202">
        <f>feecalcs!B196</f>
        <v>0</v>
      </c>
      <c r="C202">
        <f>feecalcs!D196</f>
        <v>0</v>
      </c>
      <c r="D202">
        <f>feecalcs!F196</f>
        <v>0</v>
      </c>
      <c r="E202">
        <f>feecalcs!G196</f>
        <v>0</v>
      </c>
      <c r="F202">
        <f>client_info!F199</f>
        <v>0</v>
      </c>
      <c r="G202">
        <f>client_info!G199</f>
        <v>0</v>
      </c>
      <c r="H202">
        <f>VLOOKUP(F202,lifeexpectancy!A:C,IF(feesovertime!G202="M",2,3),FALSE)</f>
        <v>80.209999999999994</v>
      </c>
      <c r="J202" s="18">
        <f t="shared" si="256"/>
        <v>0</v>
      </c>
      <c r="K202" s="18">
        <f t="shared" ref="K202:AC202" si="278">IF(J202=0,0,IF($F202-1+K$7&gt;=65,J202*(1+$B$2-$B$3),J202*(1+$B$2)+$B$4))</f>
        <v>0</v>
      </c>
      <c r="L202" s="18">
        <f t="shared" si="278"/>
        <v>0</v>
      </c>
      <c r="M202" s="18">
        <f t="shared" si="278"/>
        <v>0</v>
      </c>
      <c r="N202" s="18">
        <f t="shared" si="278"/>
        <v>0</v>
      </c>
      <c r="O202" s="18">
        <f t="shared" si="278"/>
        <v>0</v>
      </c>
      <c r="P202" s="18">
        <f t="shared" si="278"/>
        <v>0</v>
      </c>
      <c r="Q202" s="18">
        <f t="shared" si="278"/>
        <v>0</v>
      </c>
      <c r="R202" s="18">
        <f t="shared" si="278"/>
        <v>0</v>
      </c>
      <c r="S202" s="18">
        <f t="shared" si="278"/>
        <v>0</v>
      </c>
      <c r="T202" s="18">
        <f t="shared" si="278"/>
        <v>0</v>
      </c>
      <c r="U202" s="18">
        <f t="shared" si="278"/>
        <v>0</v>
      </c>
      <c r="V202" s="18">
        <f t="shared" si="278"/>
        <v>0</v>
      </c>
      <c r="W202" s="18">
        <f t="shared" si="278"/>
        <v>0</v>
      </c>
      <c r="X202" s="18">
        <f t="shared" si="278"/>
        <v>0</v>
      </c>
      <c r="Y202" s="18">
        <f t="shared" si="278"/>
        <v>0</v>
      </c>
      <c r="Z202" s="18">
        <f t="shared" si="278"/>
        <v>0</v>
      </c>
      <c r="AA202" s="18">
        <f t="shared" si="278"/>
        <v>0</v>
      </c>
      <c r="AB202" s="18">
        <f t="shared" si="278"/>
        <v>0</v>
      </c>
      <c r="AC202" s="18">
        <f t="shared" si="278"/>
        <v>0</v>
      </c>
      <c r="AE202" s="18">
        <f t="shared" si="258"/>
        <v>0</v>
      </c>
      <c r="AF202" s="18">
        <f t="shared" si="259"/>
        <v>0</v>
      </c>
      <c r="AG202" s="18">
        <f t="shared" si="260"/>
        <v>0</v>
      </c>
      <c r="AH202" s="18">
        <f t="shared" si="261"/>
        <v>0</v>
      </c>
      <c r="AI202" s="18">
        <f t="shared" si="262"/>
        <v>0</v>
      </c>
      <c r="AJ202" s="18">
        <f t="shared" si="263"/>
        <v>0</v>
      </c>
      <c r="AK202" s="18">
        <f t="shared" si="264"/>
        <v>0</v>
      </c>
      <c r="AL202" s="18">
        <f t="shared" si="265"/>
        <v>0</v>
      </c>
      <c r="AM202" s="18">
        <f t="shared" si="266"/>
        <v>0</v>
      </c>
      <c r="AN202" s="18">
        <f t="shared" si="267"/>
        <v>0</v>
      </c>
      <c r="AO202" s="18">
        <f t="shared" si="268"/>
        <v>0</v>
      </c>
      <c r="AP202" s="18">
        <f t="shared" si="269"/>
        <v>0</v>
      </c>
      <c r="AQ202" s="18">
        <f t="shared" si="270"/>
        <v>0</v>
      </c>
      <c r="AR202" s="18">
        <f t="shared" si="271"/>
        <v>0</v>
      </c>
      <c r="AS202" s="18">
        <f t="shared" si="272"/>
        <v>0</v>
      </c>
      <c r="AT202" s="18">
        <f t="shared" si="273"/>
        <v>0</v>
      </c>
      <c r="AU202" s="18">
        <f t="shared" si="274"/>
        <v>0</v>
      </c>
      <c r="AV202" s="18">
        <f t="shared" si="275"/>
        <v>0</v>
      </c>
      <c r="AW202" s="18">
        <f t="shared" si="276"/>
        <v>0</v>
      </c>
      <c r="AX202" s="18">
        <f t="shared" si="277"/>
        <v>0</v>
      </c>
    </row>
    <row r="203" spans="1:50" x14ac:dyDescent="0.25">
      <c r="A203">
        <f>feecalcs!A197</f>
        <v>0</v>
      </c>
      <c r="B203">
        <f>feecalcs!B197</f>
        <v>0</v>
      </c>
      <c r="C203">
        <f>feecalcs!D197</f>
        <v>0</v>
      </c>
      <c r="D203">
        <f>feecalcs!F197</f>
        <v>0</v>
      </c>
      <c r="E203">
        <f>feecalcs!G197</f>
        <v>0</v>
      </c>
      <c r="F203">
        <f>client_info!F200</f>
        <v>0</v>
      </c>
      <c r="G203">
        <f>client_info!G200</f>
        <v>0</v>
      </c>
      <c r="H203">
        <f>VLOOKUP(F203,lifeexpectancy!A:C,IF(feesovertime!G203="M",2,3),FALSE)</f>
        <v>80.209999999999994</v>
      </c>
      <c r="J203" s="18">
        <f t="shared" si="256"/>
        <v>0</v>
      </c>
      <c r="K203" s="18">
        <f t="shared" ref="K203:AC203" si="279">IF(J203=0,0,IF($F203-1+K$7&gt;=65,J203*(1+$B$2-$B$3),J203*(1+$B$2)+$B$4))</f>
        <v>0</v>
      </c>
      <c r="L203" s="18">
        <f t="shared" si="279"/>
        <v>0</v>
      </c>
      <c r="M203" s="18">
        <f t="shared" si="279"/>
        <v>0</v>
      </c>
      <c r="N203" s="18">
        <f t="shared" si="279"/>
        <v>0</v>
      </c>
      <c r="O203" s="18">
        <f t="shared" si="279"/>
        <v>0</v>
      </c>
      <c r="P203" s="18">
        <f t="shared" si="279"/>
        <v>0</v>
      </c>
      <c r="Q203" s="18">
        <f t="shared" si="279"/>
        <v>0</v>
      </c>
      <c r="R203" s="18">
        <f t="shared" si="279"/>
        <v>0</v>
      </c>
      <c r="S203" s="18">
        <f t="shared" si="279"/>
        <v>0</v>
      </c>
      <c r="T203" s="18">
        <f t="shared" si="279"/>
        <v>0</v>
      </c>
      <c r="U203" s="18">
        <f t="shared" si="279"/>
        <v>0</v>
      </c>
      <c r="V203" s="18">
        <f t="shared" si="279"/>
        <v>0</v>
      </c>
      <c r="W203" s="18">
        <f t="shared" si="279"/>
        <v>0</v>
      </c>
      <c r="X203" s="18">
        <f t="shared" si="279"/>
        <v>0</v>
      </c>
      <c r="Y203" s="18">
        <f t="shared" si="279"/>
        <v>0</v>
      </c>
      <c r="Z203" s="18">
        <f t="shared" si="279"/>
        <v>0</v>
      </c>
      <c r="AA203" s="18">
        <f t="shared" si="279"/>
        <v>0</v>
      </c>
      <c r="AB203" s="18">
        <f t="shared" si="279"/>
        <v>0</v>
      </c>
      <c r="AC203" s="18">
        <f t="shared" si="279"/>
        <v>0</v>
      </c>
      <c r="AE203" s="18">
        <f t="shared" si="258"/>
        <v>0</v>
      </c>
      <c r="AF203" s="18">
        <f t="shared" si="259"/>
        <v>0</v>
      </c>
      <c r="AG203" s="18">
        <f t="shared" si="260"/>
        <v>0</v>
      </c>
      <c r="AH203" s="18">
        <f t="shared" si="261"/>
        <v>0</v>
      </c>
      <c r="AI203" s="18">
        <f t="shared" si="262"/>
        <v>0</v>
      </c>
      <c r="AJ203" s="18">
        <f t="shared" si="263"/>
        <v>0</v>
      </c>
      <c r="AK203" s="18">
        <f t="shared" si="264"/>
        <v>0</v>
      </c>
      <c r="AL203" s="18">
        <f t="shared" si="265"/>
        <v>0</v>
      </c>
      <c r="AM203" s="18">
        <f t="shared" si="266"/>
        <v>0</v>
      </c>
      <c r="AN203" s="18">
        <f t="shared" si="267"/>
        <v>0</v>
      </c>
      <c r="AO203" s="18">
        <f t="shared" si="268"/>
        <v>0</v>
      </c>
      <c r="AP203" s="18">
        <f t="shared" si="269"/>
        <v>0</v>
      </c>
      <c r="AQ203" s="18">
        <f t="shared" si="270"/>
        <v>0</v>
      </c>
      <c r="AR203" s="18">
        <f t="shared" si="271"/>
        <v>0</v>
      </c>
      <c r="AS203" s="18">
        <f t="shared" si="272"/>
        <v>0</v>
      </c>
      <c r="AT203" s="18">
        <f t="shared" si="273"/>
        <v>0</v>
      </c>
      <c r="AU203" s="18">
        <f t="shared" si="274"/>
        <v>0</v>
      </c>
      <c r="AV203" s="18">
        <f t="shared" si="275"/>
        <v>0</v>
      </c>
      <c r="AW203" s="18">
        <f t="shared" si="276"/>
        <v>0</v>
      </c>
      <c r="AX203" s="18">
        <f t="shared" si="277"/>
        <v>0</v>
      </c>
    </row>
    <row r="204" spans="1:50" x14ac:dyDescent="0.25">
      <c r="A204">
        <f>feecalcs!A198</f>
        <v>0</v>
      </c>
      <c r="B204">
        <f>feecalcs!B198</f>
        <v>0</v>
      </c>
      <c r="C204">
        <f>feecalcs!D198</f>
        <v>0</v>
      </c>
      <c r="D204">
        <f>feecalcs!F198</f>
        <v>0</v>
      </c>
      <c r="E204">
        <f>feecalcs!G198</f>
        <v>0</v>
      </c>
      <c r="F204">
        <f>client_info!F201</f>
        <v>0</v>
      </c>
      <c r="G204">
        <f>client_info!G201</f>
        <v>0</v>
      </c>
      <c r="H204">
        <f>VLOOKUP(F204,lifeexpectancy!A:C,IF(feesovertime!G204="M",2,3),FALSE)</f>
        <v>80.209999999999994</v>
      </c>
      <c r="J204" s="18">
        <f t="shared" si="256"/>
        <v>0</v>
      </c>
      <c r="K204" s="18">
        <f t="shared" ref="K204:AC204" si="280">IF(J204=0,0,IF($F204-1+K$7&gt;=65,J204*(1+$B$2-$B$3),J204*(1+$B$2)+$B$4))</f>
        <v>0</v>
      </c>
      <c r="L204" s="18">
        <f t="shared" si="280"/>
        <v>0</v>
      </c>
      <c r="M204" s="18">
        <f t="shared" si="280"/>
        <v>0</v>
      </c>
      <c r="N204" s="18">
        <f t="shared" si="280"/>
        <v>0</v>
      </c>
      <c r="O204" s="18">
        <f t="shared" si="280"/>
        <v>0</v>
      </c>
      <c r="P204" s="18">
        <f t="shared" si="280"/>
        <v>0</v>
      </c>
      <c r="Q204" s="18">
        <f t="shared" si="280"/>
        <v>0</v>
      </c>
      <c r="R204" s="18">
        <f t="shared" si="280"/>
        <v>0</v>
      </c>
      <c r="S204" s="18">
        <f t="shared" si="280"/>
        <v>0</v>
      </c>
      <c r="T204" s="18">
        <f t="shared" si="280"/>
        <v>0</v>
      </c>
      <c r="U204" s="18">
        <f t="shared" si="280"/>
        <v>0</v>
      </c>
      <c r="V204" s="18">
        <f t="shared" si="280"/>
        <v>0</v>
      </c>
      <c r="W204" s="18">
        <f t="shared" si="280"/>
        <v>0</v>
      </c>
      <c r="X204" s="18">
        <f t="shared" si="280"/>
        <v>0</v>
      </c>
      <c r="Y204" s="18">
        <f t="shared" si="280"/>
        <v>0</v>
      </c>
      <c r="Z204" s="18">
        <f t="shared" si="280"/>
        <v>0</v>
      </c>
      <c r="AA204" s="18">
        <f t="shared" si="280"/>
        <v>0</v>
      </c>
      <c r="AB204" s="18">
        <f t="shared" si="280"/>
        <v>0</v>
      </c>
      <c r="AC204" s="18">
        <f t="shared" si="280"/>
        <v>0</v>
      </c>
      <c r="AE204" s="18">
        <f t="shared" si="258"/>
        <v>0</v>
      </c>
      <c r="AF204" s="18">
        <f t="shared" si="259"/>
        <v>0</v>
      </c>
      <c r="AG204" s="18">
        <f t="shared" si="260"/>
        <v>0</v>
      </c>
      <c r="AH204" s="18">
        <f t="shared" si="261"/>
        <v>0</v>
      </c>
      <c r="AI204" s="18">
        <f t="shared" si="262"/>
        <v>0</v>
      </c>
      <c r="AJ204" s="18">
        <f t="shared" si="263"/>
        <v>0</v>
      </c>
      <c r="AK204" s="18">
        <f t="shared" si="264"/>
        <v>0</v>
      </c>
      <c r="AL204" s="18">
        <f t="shared" si="265"/>
        <v>0</v>
      </c>
      <c r="AM204" s="18">
        <f t="shared" si="266"/>
        <v>0</v>
      </c>
      <c r="AN204" s="18">
        <f t="shared" si="267"/>
        <v>0</v>
      </c>
      <c r="AO204" s="18">
        <f t="shared" si="268"/>
        <v>0</v>
      </c>
      <c r="AP204" s="18">
        <f t="shared" si="269"/>
        <v>0</v>
      </c>
      <c r="AQ204" s="18">
        <f t="shared" si="270"/>
        <v>0</v>
      </c>
      <c r="AR204" s="18">
        <f t="shared" si="271"/>
        <v>0</v>
      </c>
      <c r="AS204" s="18">
        <f t="shared" si="272"/>
        <v>0</v>
      </c>
      <c r="AT204" s="18">
        <f t="shared" si="273"/>
        <v>0</v>
      </c>
      <c r="AU204" s="18">
        <f t="shared" si="274"/>
        <v>0</v>
      </c>
      <c r="AV204" s="18">
        <f t="shared" si="275"/>
        <v>0</v>
      </c>
      <c r="AW204" s="18">
        <f t="shared" si="276"/>
        <v>0</v>
      </c>
      <c r="AX204" s="18">
        <f t="shared" si="277"/>
        <v>0</v>
      </c>
    </row>
    <row r="205" spans="1:50" x14ac:dyDescent="0.25">
      <c r="A205">
        <f>feecalcs!A199</f>
        <v>0</v>
      </c>
      <c r="B205">
        <f>feecalcs!B199</f>
        <v>0</v>
      </c>
      <c r="C205">
        <f>feecalcs!D199</f>
        <v>0</v>
      </c>
      <c r="D205">
        <f>feecalcs!F199</f>
        <v>0</v>
      </c>
      <c r="E205">
        <f>feecalcs!G199</f>
        <v>0</v>
      </c>
      <c r="F205">
        <f>client_info!F202</f>
        <v>0</v>
      </c>
      <c r="G205">
        <f>client_info!G202</f>
        <v>0</v>
      </c>
      <c r="H205">
        <f>VLOOKUP(F205,lifeexpectancy!A:C,IF(feesovertime!G205="M",2,3),FALSE)</f>
        <v>80.209999999999994</v>
      </c>
      <c r="J205" s="18">
        <f t="shared" si="256"/>
        <v>0</v>
      </c>
      <c r="K205" s="18">
        <f t="shared" ref="K205:AC205" si="281">IF(J205=0,0,IF($F205-1+K$7&gt;=65,J205*(1+$B$2-$B$3),J205*(1+$B$2)+$B$4))</f>
        <v>0</v>
      </c>
      <c r="L205" s="18">
        <f t="shared" si="281"/>
        <v>0</v>
      </c>
      <c r="M205" s="18">
        <f t="shared" si="281"/>
        <v>0</v>
      </c>
      <c r="N205" s="18">
        <f t="shared" si="281"/>
        <v>0</v>
      </c>
      <c r="O205" s="18">
        <f t="shared" si="281"/>
        <v>0</v>
      </c>
      <c r="P205" s="18">
        <f t="shared" si="281"/>
        <v>0</v>
      </c>
      <c r="Q205" s="18">
        <f t="shared" si="281"/>
        <v>0</v>
      </c>
      <c r="R205" s="18">
        <f t="shared" si="281"/>
        <v>0</v>
      </c>
      <c r="S205" s="18">
        <f t="shared" si="281"/>
        <v>0</v>
      </c>
      <c r="T205" s="18">
        <f t="shared" si="281"/>
        <v>0</v>
      </c>
      <c r="U205" s="18">
        <f t="shared" si="281"/>
        <v>0</v>
      </c>
      <c r="V205" s="18">
        <f t="shared" si="281"/>
        <v>0</v>
      </c>
      <c r="W205" s="18">
        <f t="shared" si="281"/>
        <v>0</v>
      </c>
      <c r="X205" s="18">
        <f t="shared" si="281"/>
        <v>0</v>
      </c>
      <c r="Y205" s="18">
        <f t="shared" si="281"/>
        <v>0</v>
      </c>
      <c r="Z205" s="18">
        <f t="shared" si="281"/>
        <v>0</v>
      </c>
      <c r="AA205" s="18">
        <f t="shared" si="281"/>
        <v>0</v>
      </c>
      <c r="AB205" s="18">
        <f t="shared" si="281"/>
        <v>0</v>
      </c>
      <c r="AC205" s="18">
        <f t="shared" si="281"/>
        <v>0</v>
      </c>
      <c r="AE205" s="18">
        <f t="shared" si="258"/>
        <v>0</v>
      </c>
      <c r="AF205" s="18">
        <f t="shared" si="259"/>
        <v>0</v>
      </c>
      <c r="AG205" s="18">
        <f t="shared" si="260"/>
        <v>0</v>
      </c>
      <c r="AH205" s="18">
        <f t="shared" si="261"/>
        <v>0</v>
      </c>
      <c r="AI205" s="18">
        <f t="shared" si="262"/>
        <v>0</v>
      </c>
      <c r="AJ205" s="18">
        <f t="shared" si="263"/>
        <v>0</v>
      </c>
      <c r="AK205" s="18">
        <f t="shared" si="264"/>
        <v>0</v>
      </c>
      <c r="AL205" s="18">
        <f t="shared" si="265"/>
        <v>0</v>
      </c>
      <c r="AM205" s="18">
        <f t="shared" si="266"/>
        <v>0</v>
      </c>
      <c r="AN205" s="18">
        <f t="shared" si="267"/>
        <v>0</v>
      </c>
      <c r="AO205" s="18">
        <f t="shared" si="268"/>
        <v>0</v>
      </c>
      <c r="AP205" s="18">
        <f t="shared" si="269"/>
        <v>0</v>
      </c>
      <c r="AQ205" s="18">
        <f t="shared" si="270"/>
        <v>0</v>
      </c>
      <c r="AR205" s="18">
        <f t="shared" si="271"/>
        <v>0</v>
      </c>
      <c r="AS205" s="18">
        <f t="shared" si="272"/>
        <v>0</v>
      </c>
      <c r="AT205" s="18">
        <f t="shared" si="273"/>
        <v>0</v>
      </c>
      <c r="AU205" s="18">
        <f t="shared" si="274"/>
        <v>0</v>
      </c>
      <c r="AV205" s="18">
        <f t="shared" si="275"/>
        <v>0</v>
      </c>
      <c r="AW205" s="18">
        <f t="shared" si="276"/>
        <v>0</v>
      </c>
      <c r="AX205" s="18">
        <f t="shared" si="277"/>
        <v>0</v>
      </c>
    </row>
    <row r="206" spans="1:50" x14ac:dyDescent="0.25">
      <c r="A206">
        <f>feecalcs!A200</f>
        <v>0</v>
      </c>
      <c r="B206">
        <f>feecalcs!B200</f>
        <v>0</v>
      </c>
      <c r="C206">
        <f>feecalcs!D200</f>
        <v>0</v>
      </c>
      <c r="D206">
        <f>feecalcs!F200</f>
        <v>0</v>
      </c>
      <c r="E206">
        <f>feecalcs!G200</f>
        <v>0</v>
      </c>
      <c r="F206">
        <f>client_info!F203</f>
        <v>0</v>
      </c>
      <c r="G206">
        <f>client_info!G203</f>
        <v>0</v>
      </c>
      <c r="H206">
        <f>VLOOKUP(F206,lifeexpectancy!A:C,IF(feesovertime!G206="M",2,3),FALSE)</f>
        <v>80.209999999999994</v>
      </c>
      <c r="J206" s="18">
        <f t="shared" si="256"/>
        <v>0</v>
      </c>
      <c r="K206" s="18">
        <f t="shared" ref="K206:AC206" si="282">IF(J206=0,0,IF($F206-1+K$7&gt;=65,J206*(1+$B$2-$B$3),J206*(1+$B$2)+$B$4))</f>
        <v>0</v>
      </c>
      <c r="L206" s="18">
        <f t="shared" si="282"/>
        <v>0</v>
      </c>
      <c r="M206" s="18">
        <f t="shared" si="282"/>
        <v>0</v>
      </c>
      <c r="N206" s="18">
        <f t="shared" si="282"/>
        <v>0</v>
      </c>
      <c r="O206" s="18">
        <f t="shared" si="282"/>
        <v>0</v>
      </c>
      <c r="P206" s="18">
        <f t="shared" si="282"/>
        <v>0</v>
      </c>
      <c r="Q206" s="18">
        <f t="shared" si="282"/>
        <v>0</v>
      </c>
      <c r="R206" s="18">
        <f t="shared" si="282"/>
        <v>0</v>
      </c>
      <c r="S206" s="18">
        <f t="shared" si="282"/>
        <v>0</v>
      </c>
      <c r="T206" s="18">
        <f t="shared" si="282"/>
        <v>0</v>
      </c>
      <c r="U206" s="18">
        <f t="shared" si="282"/>
        <v>0</v>
      </c>
      <c r="V206" s="18">
        <f t="shared" si="282"/>
        <v>0</v>
      </c>
      <c r="W206" s="18">
        <f t="shared" si="282"/>
        <v>0</v>
      </c>
      <c r="X206" s="18">
        <f t="shared" si="282"/>
        <v>0</v>
      </c>
      <c r="Y206" s="18">
        <f t="shared" si="282"/>
        <v>0</v>
      </c>
      <c r="Z206" s="18">
        <f t="shared" si="282"/>
        <v>0</v>
      </c>
      <c r="AA206" s="18">
        <f t="shared" si="282"/>
        <v>0</v>
      </c>
      <c r="AB206" s="18">
        <f t="shared" si="282"/>
        <v>0</v>
      </c>
      <c r="AC206" s="18">
        <f t="shared" si="282"/>
        <v>0</v>
      </c>
      <c r="AE206" s="18">
        <f t="shared" si="258"/>
        <v>0</v>
      </c>
      <c r="AF206" s="18">
        <f t="shared" si="259"/>
        <v>0</v>
      </c>
      <c r="AG206" s="18">
        <f t="shared" si="260"/>
        <v>0</v>
      </c>
      <c r="AH206" s="18">
        <f t="shared" si="261"/>
        <v>0</v>
      </c>
      <c r="AI206" s="18">
        <f t="shared" si="262"/>
        <v>0</v>
      </c>
      <c r="AJ206" s="18">
        <f t="shared" si="263"/>
        <v>0</v>
      </c>
      <c r="AK206" s="18">
        <f t="shared" si="264"/>
        <v>0</v>
      </c>
      <c r="AL206" s="18">
        <f t="shared" si="265"/>
        <v>0</v>
      </c>
      <c r="AM206" s="18">
        <f t="shared" si="266"/>
        <v>0</v>
      </c>
      <c r="AN206" s="18">
        <f t="shared" si="267"/>
        <v>0</v>
      </c>
      <c r="AO206" s="18">
        <f t="shared" si="268"/>
        <v>0</v>
      </c>
      <c r="AP206" s="18">
        <f t="shared" si="269"/>
        <v>0</v>
      </c>
      <c r="AQ206" s="18">
        <f t="shared" si="270"/>
        <v>0</v>
      </c>
      <c r="AR206" s="18">
        <f t="shared" si="271"/>
        <v>0</v>
      </c>
      <c r="AS206" s="18">
        <f t="shared" si="272"/>
        <v>0</v>
      </c>
      <c r="AT206" s="18">
        <f t="shared" si="273"/>
        <v>0</v>
      </c>
      <c r="AU206" s="18">
        <f t="shared" si="274"/>
        <v>0</v>
      </c>
      <c r="AV206" s="18">
        <f t="shared" si="275"/>
        <v>0</v>
      </c>
      <c r="AW206" s="18">
        <f t="shared" si="276"/>
        <v>0</v>
      </c>
      <c r="AX206" s="18">
        <f t="shared" si="277"/>
        <v>0</v>
      </c>
    </row>
    <row r="207" spans="1:50" x14ac:dyDescent="0.25">
      <c r="A207">
        <f>feecalcs!A201</f>
        <v>0</v>
      </c>
      <c r="B207">
        <f>feecalcs!B201</f>
        <v>0</v>
      </c>
      <c r="C207">
        <f>feecalcs!D201</f>
        <v>0</v>
      </c>
      <c r="D207">
        <f>feecalcs!F201</f>
        <v>0</v>
      </c>
      <c r="E207">
        <f>feecalcs!G201</f>
        <v>0</v>
      </c>
      <c r="F207">
        <f>client_info!F204</f>
        <v>0</v>
      </c>
      <c r="G207">
        <f>client_info!G204</f>
        <v>0</v>
      </c>
      <c r="H207">
        <f>VLOOKUP(F207,lifeexpectancy!A:C,IF(feesovertime!G207="M",2,3),FALSE)</f>
        <v>80.209999999999994</v>
      </c>
      <c r="J207" s="18">
        <f t="shared" si="256"/>
        <v>0</v>
      </c>
      <c r="K207" s="18">
        <f t="shared" ref="K207:AC207" si="283">IF(J207=0,0,IF($F207-1+K$7&gt;=65,J207*(1+$B$2-$B$3),J207*(1+$B$2)+$B$4))</f>
        <v>0</v>
      </c>
      <c r="L207" s="18">
        <f t="shared" si="283"/>
        <v>0</v>
      </c>
      <c r="M207" s="18">
        <f t="shared" si="283"/>
        <v>0</v>
      </c>
      <c r="N207" s="18">
        <f t="shared" si="283"/>
        <v>0</v>
      </c>
      <c r="O207" s="18">
        <f t="shared" si="283"/>
        <v>0</v>
      </c>
      <c r="P207" s="18">
        <f t="shared" si="283"/>
        <v>0</v>
      </c>
      <c r="Q207" s="18">
        <f t="shared" si="283"/>
        <v>0</v>
      </c>
      <c r="R207" s="18">
        <f t="shared" si="283"/>
        <v>0</v>
      </c>
      <c r="S207" s="18">
        <f t="shared" si="283"/>
        <v>0</v>
      </c>
      <c r="T207" s="18">
        <f t="shared" si="283"/>
        <v>0</v>
      </c>
      <c r="U207" s="18">
        <f t="shared" si="283"/>
        <v>0</v>
      </c>
      <c r="V207" s="18">
        <f t="shared" si="283"/>
        <v>0</v>
      </c>
      <c r="W207" s="18">
        <f t="shared" si="283"/>
        <v>0</v>
      </c>
      <c r="X207" s="18">
        <f t="shared" si="283"/>
        <v>0</v>
      </c>
      <c r="Y207" s="18">
        <f t="shared" si="283"/>
        <v>0</v>
      </c>
      <c r="Z207" s="18">
        <f t="shared" si="283"/>
        <v>0</v>
      </c>
      <c r="AA207" s="18">
        <f t="shared" si="283"/>
        <v>0</v>
      </c>
      <c r="AB207" s="18">
        <f t="shared" si="283"/>
        <v>0</v>
      </c>
      <c r="AC207" s="18">
        <f t="shared" si="283"/>
        <v>0</v>
      </c>
      <c r="AE207" s="18">
        <f t="shared" si="258"/>
        <v>0</v>
      </c>
      <c r="AF207" s="18">
        <f t="shared" si="259"/>
        <v>0</v>
      </c>
      <c r="AG207" s="18">
        <f t="shared" si="260"/>
        <v>0</v>
      </c>
      <c r="AH207" s="18">
        <f t="shared" si="261"/>
        <v>0</v>
      </c>
      <c r="AI207" s="18">
        <f t="shared" si="262"/>
        <v>0</v>
      </c>
      <c r="AJ207" s="18">
        <f t="shared" si="263"/>
        <v>0</v>
      </c>
      <c r="AK207" s="18">
        <f t="shared" si="264"/>
        <v>0</v>
      </c>
      <c r="AL207" s="18">
        <f t="shared" si="265"/>
        <v>0</v>
      </c>
      <c r="AM207" s="18">
        <f t="shared" si="266"/>
        <v>0</v>
      </c>
      <c r="AN207" s="18">
        <f t="shared" si="267"/>
        <v>0</v>
      </c>
      <c r="AO207" s="18">
        <f t="shared" si="268"/>
        <v>0</v>
      </c>
      <c r="AP207" s="18">
        <f t="shared" si="269"/>
        <v>0</v>
      </c>
      <c r="AQ207" s="18">
        <f t="shared" si="270"/>
        <v>0</v>
      </c>
      <c r="AR207" s="18">
        <f t="shared" si="271"/>
        <v>0</v>
      </c>
      <c r="AS207" s="18">
        <f t="shared" si="272"/>
        <v>0</v>
      </c>
      <c r="AT207" s="18">
        <f t="shared" si="273"/>
        <v>0</v>
      </c>
      <c r="AU207" s="18">
        <f t="shared" si="274"/>
        <v>0</v>
      </c>
      <c r="AV207" s="18">
        <f t="shared" si="275"/>
        <v>0</v>
      </c>
      <c r="AW207" s="18">
        <f t="shared" si="276"/>
        <v>0</v>
      </c>
      <c r="AX207" s="18">
        <f t="shared" si="277"/>
        <v>0</v>
      </c>
    </row>
    <row r="208" spans="1:50" x14ac:dyDescent="0.25">
      <c r="A208">
        <f>feecalcs!A202</f>
        <v>0</v>
      </c>
      <c r="B208">
        <f>feecalcs!B202</f>
        <v>0</v>
      </c>
      <c r="C208">
        <f>feecalcs!D202</f>
        <v>0</v>
      </c>
      <c r="D208">
        <f>feecalcs!F202</f>
        <v>0</v>
      </c>
      <c r="E208">
        <f>feecalcs!G202</f>
        <v>0</v>
      </c>
      <c r="F208">
        <f>client_info!F205</f>
        <v>0</v>
      </c>
      <c r="G208">
        <f>client_info!G205</f>
        <v>0</v>
      </c>
      <c r="H208">
        <f>VLOOKUP(F208,lifeexpectancy!A:C,IF(feesovertime!G208="M",2,3),FALSE)</f>
        <v>80.209999999999994</v>
      </c>
      <c r="J208" s="18">
        <f t="shared" si="256"/>
        <v>0</v>
      </c>
      <c r="K208" s="18">
        <f t="shared" ref="K208:AC208" si="284">IF(J208=0,0,IF($F208-1+K$7&gt;=65,J208*(1+$B$2-$B$3),J208*(1+$B$2)+$B$4))</f>
        <v>0</v>
      </c>
      <c r="L208" s="18">
        <f t="shared" si="284"/>
        <v>0</v>
      </c>
      <c r="M208" s="18">
        <f t="shared" si="284"/>
        <v>0</v>
      </c>
      <c r="N208" s="18">
        <f t="shared" si="284"/>
        <v>0</v>
      </c>
      <c r="O208" s="18">
        <f t="shared" si="284"/>
        <v>0</v>
      </c>
      <c r="P208" s="18">
        <f t="shared" si="284"/>
        <v>0</v>
      </c>
      <c r="Q208" s="18">
        <f t="shared" si="284"/>
        <v>0</v>
      </c>
      <c r="R208" s="18">
        <f t="shared" si="284"/>
        <v>0</v>
      </c>
      <c r="S208" s="18">
        <f t="shared" si="284"/>
        <v>0</v>
      </c>
      <c r="T208" s="18">
        <f t="shared" si="284"/>
        <v>0</v>
      </c>
      <c r="U208" s="18">
        <f t="shared" si="284"/>
        <v>0</v>
      </c>
      <c r="V208" s="18">
        <f t="shared" si="284"/>
        <v>0</v>
      </c>
      <c r="W208" s="18">
        <f t="shared" si="284"/>
        <v>0</v>
      </c>
      <c r="X208" s="18">
        <f t="shared" si="284"/>
        <v>0</v>
      </c>
      <c r="Y208" s="18">
        <f t="shared" si="284"/>
        <v>0</v>
      </c>
      <c r="Z208" s="18">
        <f t="shared" si="284"/>
        <v>0</v>
      </c>
      <c r="AA208" s="18">
        <f t="shared" si="284"/>
        <v>0</v>
      </c>
      <c r="AB208" s="18">
        <f t="shared" si="284"/>
        <v>0</v>
      </c>
      <c r="AC208" s="18">
        <f t="shared" si="284"/>
        <v>0</v>
      </c>
      <c r="AE208" s="18">
        <f t="shared" si="258"/>
        <v>0</v>
      </c>
      <c r="AF208" s="18">
        <f t="shared" si="259"/>
        <v>0</v>
      </c>
      <c r="AG208" s="18">
        <f t="shared" si="260"/>
        <v>0</v>
      </c>
      <c r="AH208" s="18">
        <f t="shared" si="261"/>
        <v>0</v>
      </c>
      <c r="AI208" s="18">
        <f t="shared" si="262"/>
        <v>0</v>
      </c>
      <c r="AJ208" s="18">
        <f t="shared" si="263"/>
        <v>0</v>
      </c>
      <c r="AK208" s="18">
        <f t="shared" si="264"/>
        <v>0</v>
      </c>
      <c r="AL208" s="18">
        <f t="shared" si="265"/>
        <v>0</v>
      </c>
      <c r="AM208" s="18">
        <f t="shared" si="266"/>
        <v>0</v>
      </c>
      <c r="AN208" s="18">
        <f t="shared" si="267"/>
        <v>0</v>
      </c>
      <c r="AO208" s="18">
        <f t="shared" si="268"/>
        <v>0</v>
      </c>
      <c r="AP208" s="18">
        <f t="shared" si="269"/>
        <v>0</v>
      </c>
      <c r="AQ208" s="18">
        <f t="shared" si="270"/>
        <v>0</v>
      </c>
      <c r="AR208" s="18">
        <f t="shared" si="271"/>
        <v>0</v>
      </c>
      <c r="AS208" s="18">
        <f t="shared" si="272"/>
        <v>0</v>
      </c>
      <c r="AT208" s="18">
        <f t="shared" si="273"/>
        <v>0</v>
      </c>
      <c r="AU208" s="18">
        <f t="shared" si="274"/>
        <v>0</v>
      </c>
      <c r="AV208" s="18">
        <f t="shared" si="275"/>
        <v>0</v>
      </c>
      <c r="AW208" s="18">
        <f t="shared" si="276"/>
        <v>0</v>
      </c>
      <c r="AX208" s="18">
        <f t="shared" si="277"/>
        <v>0</v>
      </c>
    </row>
    <row r="209" spans="1:50" x14ac:dyDescent="0.25">
      <c r="A209">
        <f>feecalcs!A203</f>
        <v>0</v>
      </c>
      <c r="B209">
        <f>feecalcs!B203</f>
        <v>0</v>
      </c>
      <c r="C209">
        <f>feecalcs!D203</f>
        <v>0</v>
      </c>
      <c r="D209">
        <f>feecalcs!F203</f>
        <v>0</v>
      </c>
      <c r="E209">
        <f>feecalcs!G203</f>
        <v>0</v>
      </c>
      <c r="F209">
        <f>client_info!F206</f>
        <v>0</v>
      </c>
      <c r="G209">
        <f>client_info!G206</f>
        <v>0</v>
      </c>
      <c r="H209">
        <f>VLOOKUP(F209,lifeexpectancy!A:C,IF(feesovertime!G209="M",2,3),FALSE)</f>
        <v>80.209999999999994</v>
      </c>
      <c r="J209" s="18">
        <f t="shared" si="256"/>
        <v>0</v>
      </c>
      <c r="K209" s="18">
        <f t="shared" ref="K209:AC209" si="285">IF(J209=0,0,IF($F209-1+K$7&gt;=65,J209*(1+$B$2-$B$3),J209*(1+$B$2)+$B$4))</f>
        <v>0</v>
      </c>
      <c r="L209" s="18">
        <f t="shared" si="285"/>
        <v>0</v>
      </c>
      <c r="M209" s="18">
        <f t="shared" si="285"/>
        <v>0</v>
      </c>
      <c r="N209" s="18">
        <f t="shared" si="285"/>
        <v>0</v>
      </c>
      <c r="O209" s="18">
        <f t="shared" si="285"/>
        <v>0</v>
      </c>
      <c r="P209" s="18">
        <f t="shared" si="285"/>
        <v>0</v>
      </c>
      <c r="Q209" s="18">
        <f t="shared" si="285"/>
        <v>0</v>
      </c>
      <c r="R209" s="18">
        <f t="shared" si="285"/>
        <v>0</v>
      </c>
      <c r="S209" s="18">
        <f t="shared" si="285"/>
        <v>0</v>
      </c>
      <c r="T209" s="18">
        <f t="shared" si="285"/>
        <v>0</v>
      </c>
      <c r="U209" s="18">
        <f t="shared" si="285"/>
        <v>0</v>
      </c>
      <c r="V209" s="18">
        <f t="shared" si="285"/>
        <v>0</v>
      </c>
      <c r="W209" s="18">
        <f t="shared" si="285"/>
        <v>0</v>
      </c>
      <c r="X209" s="18">
        <f t="shared" si="285"/>
        <v>0</v>
      </c>
      <c r="Y209" s="18">
        <f t="shared" si="285"/>
        <v>0</v>
      </c>
      <c r="Z209" s="18">
        <f t="shared" si="285"/>
        <v>0</v>
      </c>
      <c r="AA209" s="18">
        <f t="shared" si="285"/>
        <v>0</v>
      </c>
      <c r="AB209" s="18">
        <f t="shared" si="285"/>
        <v>0</v>
      </c>
      <c r="AC209" s="18">
        <f t="shared" si="285"/>
        <v>0</v>
      </c>
      <c r="AE209" s="18">
        <f t="shared" si="258"/>
        <v>0</v>
      </c>
      <c r="AF209" s="18">
        <f t="shared" si="259"/>
        <v>0</v>
      </c>
      <c r="AG209" s="18">
        <f t="shared" si="260"/>
        <v>0</v>
      </c>
      <c r="AH209" s="18">
        <f t="shared" si="261"/>
        <v>0</v>
      </c>
      <c r="AI209" s="18">
        <f t="shared" si="262"/>
        <v>0</v>
      </c>
      <c r="AJ209" s="18">
        <f t="shared" si="263"/>
        <v>0</v>
      </c>
      <c r="AK209" s="18">
        <f t="shared" si="264"/>
        <v>0</v>
      </c>
      <c r="AL209" s="18">
        <f t="shared" si="265"/>
        <v>0</v>
      </c>
      <c r="AM209" s="18">
        <f t="shared" si="266"/>
        <v>0</v>
      </c>
      <c r="AN209" s="18">
        <f t="shared" si="267"/>
        <v>0</v>
      </c>
      <c r="AO209" s="18">
        <f t="shared" si="268"/>
        <v>0</v>
      </c>
      <c r="AP209" s="18">
        <f t="shared" si="269"/>
        <v>0</v>
      </c>
      <c r="AQ209" s="18">
        <f t="shared" si="270"/>
        <v>0</v>
      </c>
      <c r="AR209" s="18">
        <f t="shared" si="271"/>
        <v>0</v>
      </c>
      <c r="AS209" s="18">
        <f t="shared" si="272"/>
        <v>0</v>
      </c>
      <c r="AT209" s="18">
        <f t="shared" si="273"/>
        <v>0</v>
      </c>
      <c r="AU209" s="18">
        <f t="shared" si="274"/>
        <v>0</v>
      </c>
      <c r="AV209" s="18">
        <f t="shared" si="275"/>
        <v>0</v>
      </c>
      <c r="AW209" s="18">
        <f t="shared" si="276"/>
        <v>0</v>
      </c>
      <c r="AX209" s="18">
        <f t="shared" si="277"/>
        <v>0</v>
      </c>
    </row>
    <row r="210" spans="1:50" x14ac:dyDescent="0.25">
      <c r="A210">
        <f>feecalcs!A204</f>
        <v>0</v>
      </c>
      <c r="B210">
        <f>feecalcs!B204</f>
        <v>0</v>
      </c>
      <c r="C210">
        <f>feecalcs!D204</f>
        <v>0</v>
      </c>
      <c r="D210">
        <f>feecalcs!F204</f>
        <v>0</v>
      </c>
      <c r="E210">
        <f>feecalcs!G204</f>
        <v>0</v>
      </c>
      <c r="F210">
        <f>client_info!F207</f>
        <v>0</v>
      </c>
      <c r="G210">
        <f>client_info!G207</f>
        <v>0</v>
      </c>
      <c r="H210">
        <f>VLOOKUP(F210,lifeexpectancy!A:C,IF(feesovertime!G210="M",2,3),FALSE)</f>
        <v>80.209999999999994</v>
      </c>
      <c r="J210" s="18">
        <f t="shared" si="256"/>
        <v>0</v>
      </c>
      <c r="K210" s="18">
        <f t="shared" ref="K210:AC210" si="286">IF(J210=0,0,IF($F210-1+K$7&gt;=65,J210*(1+$B$2-$B$3),J210*(1+$B$2)+$B$4))</f>
        <v>0</v>
      </c>
      <c r="L210" s="18">
        <f t="shared" si="286"/>
        <v>0</v>
      </c>
      <c r="M210" s="18">
        <f t="shared" si="286"/>
        <v>0</v>
      </c>
      <c r="N210" s="18">
        <f t="shared" si="286"/>
        <v>0</v>
      </c>
      <c r="O210" s="18">
        <f t="shared" si="286"/>
        <v>0</v>
      </c>
      <c r="P210" s="18">
        <f t="shared" si="286"/>
        <v>0</v>
      </c>
      <c r="Q210" s="18">
        <f t="shared" si="286"/>
        <v>0</v>
      </c>
      <c r="R210" s="18">
        <f t="shared" si="286"/>
        <v>0</v>
      </c>
      <c r="S210" s="18">
        <f t="shared" si="286"/>
        <v>0</v>
      </c>
      <c r="T210" s="18">
        <f t="shared" si="286"/>
        <v>0</v>
      </c>
      <c r="U210" s="18">
        <f t="shared" si="286"/>
        <v>0</v>
      </c>
      <c r="V210" s="18">
        <f t="shared" si="286"/>
        <v>0</v>
      </c>
      <c r="W210" s="18">
        <f t="shared" si="286"/>
        <v>0</v>
      </c>
      <c r="X210" s="18">
        <f t="shared" si="286"/>
        <v>0</v>
      </c>
      <c r="Y210" s="18">
        <f t="shared" si="286"/>
        <v>0</v>
      </c>
      <c r="Z210" s="18">
        <f t="shared" si="286"/>
        <v>0</v>
      </c>
      <c r="AA210" s="18">
        <f t="shared" si="286"/>
        <v>0</v>
      </c>
      <c r="AB210" s="18">
        <f t="shared" si="286"/>
        <v>0</v>
      </c>
      <c r="AC210" s="18">
        <f t="shared" si="286"/>
        <v>0</v>
      </c>
      <c r="AE210" s="18">
        <f t="shared" si="258"/>
        <v>0</v>
      </c>
      <c r="AF210" s="18">
        <f t="shared" si="259"/>
        <v>0</v>
      </c>
      <c r="AG210" s="18">
        <f t="shared" si="260"/>
        <v>0</v>
      </c>
      <c r="AH210" s="18">
        <f t="shared" si="261"/>
        <v>0</v>
      </c>
      <c r="AI210" s="18">
        <f t="shared" si="262"/>
        <v>0</v>
      </c>
      <c r="AJ210" s="18">
        <f t="shared" si="263"/>
        <v>0</v>
      </c>
      <c r="AK210" s="18">
        <f t="shared" si="264"/>
        <v>0</v>
      </c>
      <c r="AL210" s="18">
        <f t="shared" si="265"/>
        <v>0</v>
      </c>
      <c r="AM210" s="18">
        <f t="shared" si="266"/>
        <v>0</v>
      </c>
      <c r="AN210" s="18">
        <f t="shared" si="267"/>
        <v>0</v>
      </c>
      <c r="AO210" s="18">
        <f t="shared" si="268"/>
        <v>0</v>
      </c>
      <c r="AP210" s="18">
        <f t="shared" si="269"/>
        <v>0</v>
      </c>
      <c r="AQ210" s="18">
        <f t="shared" si="270"/>
        <v>0</v>
      </c>
      <c r="AR210" s="18">
        <f t="shared" si="271"/>
        <v>0</v>
      </c>
      <c r="AS210" s="18">
        <f t="shared" si="272"/>
        <v>0</v>
      </c>
      <c r="AT210" s="18">
        <f t="shared" si="273"/>
        <v>0</v>
      </c>
      <c r="AU210" s="18">
        <f t="shared" si="274"/>
        <v>0</v>
      </c>
      <c r="AV210" s="18">
        <f t="shared" si="275"/>
        <v>0</v>
      </c>
      <c r="AW210" s="18">
        <f t="shared" si="276"/>
        <v>0</v>
      </c>
      <c r="AX210" s="18">
        <f t="shared" si="277"/>
        <v>0</v>
      </c>
    </row>
    <row r="211" spans="1:50" x14ac:dyDescent="0.25">
      <c r="A211">
        <f>feecalcs!A205</f>
        <v>0</v>
      </c>
      <c r="B211">
        <f>feecalcs!B205</f>
        <v>0</v>
      </c>
      <c r="C211">
        <f>feecalcs!D205</f>
        <v>0</v>
      </c>
      <c r="D211">
        <f>feecalcs!F205</f>
        <v>0</v>
      </c>
      <c r="E211">
        <f>feecalcs!G205</f>
        <v>0</v>
      </c>
      <c r="F211">
        <f>client_info!F208</f>
        <v>0</v>
      </c>
      <c r="G211">
        <f>client_info!G208</f>
        <v>0</v>
      </c>
      <c r="H211">
        <f>VLOOKUP(F211,lifeexpectancy!A:C,IF(feesovertime!G211="M",2,3),FALSE)</f>
        <v>80.209999999999994</v>
      </c>
      <c r="J211" s="18">
        <f t="shared" si="256"/>
        <v>0</v>
      </c>
      <c r="K211" s="18">
        <f t="shared" ref="K211:AC211" si="287">IF(J211=0,0,IF($F211-1+K$7&gt;=65,J211*(1+$B$2-$B$3),J211*(1+$B$2)+$B$4))</f>
        <v>0</v>
      </c>
      <c r="L211" s="18">
        <f t="shared" si="287"/>
        <v>0</v>
      </c>
      <c r="M211" s="18">
        <f t="shared" si="287"/>
        <v>0</v>
      </c>
      <c r="N211" s="18">
        <f t="shared" si="287"/>
        <v>0</v>
      </c>
      <c r="O211" s="18">
        <f t="shared" si="287"/>
        <v>0</v>
      </c>
      <c r="P211" s="18">
        <f t="shared" si="287"/>
        <v>0</v>
      </c>
      <c r="Q211" s="18">
        <f t="shared" si="287"/>
        <v>0</v>
      </c>
      <c r="R211" s="18">
        <f t="shared" si="287"/>
        <v>0</v>
      </c>
      <c r="S211" s="18">
        <f t="shared" si="287"/>
        <v>0</v>
      </c>
      <c r="T211" s="18">
        <f t="shared" si="287"/>
        <v>0</v>
      </c>
      <c r="U211" s="18">
        <f t="shared" si="287"/>
        <v>0</v>
      </c>
      <c r="V211" s="18">
        <f t="shared" si="287"/>
        <v>0</v>
      </c>
      <c r="W211" s="18">
        <f t="shared" si="287"/>
        <v>0</v>
      </c>
      <c r="X211" s="18">
        <f t="shared" si="287"/>
        <v>0</v>
      </c>
      <c r="Y211" s="18">
        <f t="shared" si="287"/>
        <v>0</v>
      </c>
      <c r="Z211" s="18">
        <f t="shared" si="287"/>
        <v>0</v>
      </c>
      <c r="AA211" s="18">
        <f t="shared" si="287"/>
        <v>0</v>
      </c>
      <c r="AB211" s="18">
        <f t="shared" si="287"/>
        <v>0</v>
      </c>
      <c r="AC211" s="18">
        <f t="shared" si="287"/>
        <v>0</v>
      </c>
      <c r="AE211" s="18">
        <f t="shared" si="258"/>
        <v>0</v>
      </c>
      <c r="AF211" s="18">
        <f t="shared" si="259"/>
        <v>0</v>
      </c>
      <c r="AG211" s="18">
        <f t="shared" si="260"/>
        <v>0</v>
      </c>
      <c r="AH211" s="18">
        <f t="shared" si="261"/>
        <v>0</v>
      </c>
      <c r="AI211" s="18">
        <f t="shared" si="262"/>
        <v>0</v>
      </c>
      <c r="AJ211" s="18">
        <f t="shared" si="263"/>
        <v>0</v>
      </c>
      <c r="AK211" s="18">
        <f t="shared" si="264"/>
        <v>0</v>
      </c>
      <c r="AL211" s="18">
        <f t="shared" si="265"/>
        <v>0</v>
      </c>
      <c r="AM211" s="18">
        <f t="shared" si="266"/>
        <v>0</v>
      </c>
      <c r="AN211" s="18">
        <f t="shared" si="267"/>
        <v>0</v>
      </c>
      <c r="AO211" s="18">
        <f t="shared" si="268"/>
        <v>0</v>
      </c>
      <c r="AP211" s="18">
        <f t="shared" si="269"/>
        <v>0</v>
      </c>
      <c r="AQ211" s="18">
        <f t="shared" si="270"/>
        <v>0</v>
      </c>
      <c r="AR211" s="18">
        <f t="shared" si="271"/>
        <v>0</v>
      </c>
      <c r="AS211" s="18">
        <f t="shared" si="272"/>
        <v>0</v>
      </c>
      <c r="AT211" s="18">
        <f t="shared" si="273"/>
        <v>0</v>
      </c>
      <c r="AU211" s="18">
        <f t="shared" si="274"/>
        <v>0</v>
      </c>
      <c r="AV211" s="18">
        <f t="shared" si="275"/>
        <v>0</v>
      </c>
      <c r="AW211" s="18">
        <f t="shared" si="276"/>
        <v>0</v>
      </c>
      <c r="AX211" s="18">
        <f t="shared" si="277"/>
        <v>0</v>
      </c>
    </row>
    <row r="212" spans="1:50" x14ac:dyDescent="0.25">
      <c r="A212">
        <f>feecalcs!A206</f>
        <v>0</v>
      </c>
      <c r="B212">
        <f>feecalcs!B206</f>
        <v>0</v>
      </c>
      <c r="C212">
        <f>feecalcs!D206</f>
        <v>0</v>
      </c>
      <c r="D212">
        <f>feecalcs!F206</f>
        <v>0</v>
      </c>
      <c r="E212">
        <f>feecalcs!G206</f>
        <v>0</v>
      </c>
      <c r="F212">
        <f>client_info!F209</f>
        <v>0</v>
      </c>
      <c r="G212">
        <f>client_info!G209</f>
        <v>0</v>
      </c>
      <c r="H212">
        <f>VLOOKUP(F212,lifeexpectancy!A:C,IF(feesovertime!G212="M",2,3),FALSE)</f>
        <v>80.209999999999994</v>
      </c>
      <c r="J212" s="18">
        <f t="shared" si="256"/>
        <v>0</v>
      </c>
      <c r="K212" s="18">
        <f t="shared" ref="K212:AC212" si="288">IF(J212=0,0,IF($F212-1+K$7&gt;=65,J212*(1+$B$2-$B$3),J212*(1+$B$2)+$B$4))</f>
        <v>0</v>
      </c>
      <c r="L212" s="18">
        <f t="shared" si="288"/>
        <v>0</v>
      </c>
      <c r="M212" s="18">
        <f t="shared" si="288"/>
        <v>0</v>
      </c>
      <c r="N212" s="18">
        <f t="shared" si="288"/>
        <v>0</v>
      </c>
      <c r="O212" s="18">
        <f t="shared" si="288"/>
        <v>0</v>
      </c>
      <c r="P212" s="18">
        <f t="shared" si="288"/>
        <v>0</v>
      </c>
      <c r="Q212" s="18">
        <f t="shared" si="288"/>
        <v>0</v>
      </c>
      <c r="R212" s="18">
        <f t="shared" si="288"/>
        <v>0</v>
      </c>
      <c r="S212" s="18">
        <f t="shared" si="288"/>
        <v>0</v>
      </c>
      <c r="T212" s="18">
        <f t="shared" si="288"/>
        <v>0</v>
      </c>
      <c r="U212" s="18">
        <f t="shared" si="288"/>
        <v>0</v>
      </c>
      <c r="V212" s="18">
        <f t="shared" si="288"/>
        <v>0</v>
      </c>
      <c r="W212" s="18">
        <f t="shared" si="288"/>
        <v>0</v>
      </c>
      <c r="X212" s="18">
        <f t="shared" si="288"/>
        <v>0</v>
      </c>
      <c r="Y212" s="18">
        <f t="shared" si="288"/>
        <v>0</v>
      </c>
      <c r="Z212" s="18">
        <f t="shared" si="288"/>
        <v>0</v>
      </c>
      <c r="AA212" s="18">
        <f t="shared" si="288"/>
        <v>0</v>
      </c>
      <c r="AB212" s="18">
        <f t="shared" si="288"/>
        <v>0</v>
      </c>
      <c r="AC212" s="18">
        <f t="shared" si="288"/>
        <v>0</v>
      </c>
      <c r="AE212" s="18">
        <f t="shared" si="258"/>
        <v>0</v>
      </c>
      <c r="AF212" s="18">
        <f t="shared" si="259"/>
        <v>0</v>
      </c>
      <c r="AG212" s="18">
        <f t="shared" si="260"/>
        <v>0</v>
      </c>
      <c r="AH212" s="18">
        <f t="shared" si="261"/>
        <v>0</v>
      </c>
      <c r="AI212" s="18">
        <f t="shared" si="262"/>
        <v>0</v>
      </c>
      <c r="AJ212" s="18">
        <f t="shared" si="263"/>
        <v>0</v>
      </c>
      <c r="AK212" s="18">
        <f t="shared" si="264"/>
        <v>0</v>
      </c>
      <c r="AL212" s="18">
        <f t="shared" si="265"/>
        <v>0</v>
      </c>
      <c r="AM212" s="18">
        <f t="shared" si="266"/>
        <v>0</v>
      </c>
      <c r="AN212" s="18">
        <f t="shared" si="267"/>
        <v>0</v>
      </c>
      <c r="AO212" s="18">
        <f t="shared" si="268"/>
        <v>0</v>
      </c>
      <c r="AP212" s="18">
        <f t="shared" si="269"/>
        <v>0</v>
      </c>
      <c r="AQ212" s="18">
        <f t="shared" si="270"/>
        <v>0</v>
      </c>
      <c r="AR212" s="18">
        <f t="shared" si="271"/>
        <v>0</v>
      </c>
      <c r="AS212" s="18">
        <f t="shared" si="272"/>
        <v>0</v>
      </c>
      <c r="AT212" s="18">
        <f t="shared" si="273"/>
        <v>0</v>
      </c>
      <c r="AU212" s="18">
        <f t="shared" si="274"/>
        <v>0</v>
      </c>
      <c r="AV212" s="18">
        <f t="shared" si="275"/>
        <v>0</v>
      </c>
      <c r="AW212" s="18">
        <f t="shared" si="276"/>
        <v>0</v>
      </c>
      <c r="AX212" s="18">
        <f t="shared" si="277"/>
        <v>0</v>
      </c>
    </row>
    <row r="213" spans="1:50" x14ac:dyDescent="0.25">
      <c r="A213">
        <f>feecalcs!A207</f>
        <v>0</v>
      </c>
      <c r="B213">
        <f>feecalcs!B207</f>
        <v>0</v>
      </c>
      <c r="C213">
        <f>feecalcs!D207</f>
        <v>0</v>
      </c>
      <c r="D213">
        <f>feecalcs!F207</f>
        <v>0</v>
      </c>
      <c r="E213">
        <f>feecalcs!G207</f>
        <v>0</v>
      </c>
      <c r="F213">
        <f>client_info!F210</f>
        <v>0</v>
      </c>
      <c r="G213">
        <f>client_info!G210</f>
        <v>0</v>
      </c>
      <c r="H213">
        <f>VLOOKUP(F213,lifeexpectancy!A:C,IF(feesovertime!G213="M",2,3),FALSE)</f>
        <v>80.209999999999994</v>
      </c>
      <c r="J213" s="18">
        <f t="shared" si="256"/>
        <v>0</v>
      </c>
      <c r="K213" s="18">
        <f t="shared" ref="K213:AC213" si="289">IF(J213=0,0,IF($F213-1+K$7&gt;=65,J213*(1+$B$2-$B$3),J213*(1+$B$2)+$B$4))</f>
        <v>0</v>
      </c>
      <c r="L213" s="18">
        <f t="shared" si="289"/>
        <v>0</v>
      </c>
      <c r="M213" s="18">
        <f t="shared" si="289"/>
        <v>0</v>
      </c>
      <c r="N213" s="18">
        <f t="shared" si="289"/>
        <v>0</v>
      </c>
      <c r="O213" s="18">
        <f t="shared" si="289"/>
        <v>0</v>
      </c>
      <c r="P213" s="18">
        <f t="shared" si="289"/>
        <v>0</v>
      </c>
      <c r="Q213" s="18">
        <f t="shared" si="289"/>
        <v>0</v>
      </c>
      <c r="R213" s="18">
        <f t="shared" si="289"/>
        <v>0</v>
      </c>
      <c r="S213" s="18">
        <f t="shared" si="289"/>
        <v>0</v>
      </c>
      <c r="T213" s="18">
        <f t="shared" si="289"/>
        <v>0</v>
      </c>
      <c r="U213" s="18">
        <f t="shared" si="289"/>
        <v>0</v>
      </c>
      <c r="V213" s="18">
        <f t="shared" si="289"/>
        <v>0</v>
      </c>
      <c r="W213" s="18">
        <f t="shared" si="289"/>
        <v>0</v>
      </c>
      <c r="X213" s="18">
        <f t="shared" si="289"/>
        <v>0</v>
      </c>
      <c r="Y213" s="18">
        <f t="shared" si="289"/>
        <v>0</v>
      </c>
      <c r="Z213" s="18">
        <f t="shared" si="289"/>
        <v>0</v>
      </c>
      <c r="AA213" s="18">
        <f t="shared" si="289"/>
        <v>0</v>
      </c>
      <c r="AB213" s="18">
        <f t="shared" si="289"/>
        <v>0</v>
      </c>
      <c r="AC213" s="18">
        <f t="shared" si="289"/>
        <v>0</v>
      </c>
      <c r="AE213" s="18">
        <f t="shared" si="258"/>
        <v>0</v>
      </c>
      <c r="AF213" s="18">
        <f t="shared" si="259"/>
        <v>0</v>
      </c>
      <c r="AG213" s="18">
        <f t="shared" si="260"/>
        <v>0</v>
      </c>
      <c r="AH213" s="18">
        <f t="shared" si="261"/>
        <v>0</v>
      </c>
      <c r="AI213" s="18">
        <f t="shared" si="262"/>
        <v>0</v>
      </c>
      <c r="AJ213" s="18">
        <f t="shared" si="263"/>
        <v>0</v>
      </c>
      <c r="AK213" s="18">
        <f t="shared" si="264"/>
        <v>0</v>
      </c>
      <c r="AL213" s="18">
        <f t="shared" si="265"/>
        <v>0</v>
      </c>
      <c r="AM213" s="18">
        <f t="shared" si="266"/>
        <v>0</v>
      </c>
      <c r="AN213" s="18">
        <f t="shared" si="267"/>
        <v>0</v>
      </c>
      <c r="AO213" s="18">
        <f t="shared" si="268"/>
        <v>0</v>
      </c>
      <c r="AP213" s="18">
        <f t="shared" si="269"/>
        <v>0</v>
      </c>
      <c r="AQ213" s="18">
        <f t="shared" si="270"/>
        <v>0</v>
      </c>
      <c r="AR213" s="18">
        <f t="shared" si="271"/>
        <v>0</v>
      </c>
      <c r="AS213" s="18">
        <f t="shared" si="272"/>
        <v>0</v>
      </c>
      <c r="AT213" s="18">
        <f t="shared" si="273"/>
        <v>0</v>
      </c>
      <c r="AU213" s="18">
        <f t="shared" si="274"/>
        <v>0</v>
      </c>
      <c r="AV213" s="18">
        <f t="shared" si="275"/>
        <v>0</v>
      </c>
      <c r="AW213" s="18">
        <f t="shared" si="276"/>
        <v>0</v>
      </c>
      <c r="AX213" s="18">
        <f t="shared" si="277"/>
        <v>0</v>
      </c>
    </row>
    <row r="214" spans="1:50" x14ac:dyDescent="0.25">
      <c r="A214">
        <f>feecalcs!A208</f>
        <v>0</v>
      </c>
      <c r="B214">
        <f>feecalcs!B208</f>
        <v>0</v>
      </c>
      <c r="C214">
        <f>feecalcs!D208</f>
        <v>0</v>
      </c>
      <c r="D214">
        <f>feecalcs!F208</f>
        <v>0</v>
      </c>
      <c r="E214">
        <f>feecalcs!G208</f>
        <v>0</v>
      </c>
      <c r="F214">
        <f>client_info!F211</f>
        <v>0</v>
      </c>
      <c r="G214">
        <f>client_info!G211</f>
        <v>0</v>
      </c>
      <c r="H214">
        <f>VLOOKUP(F214,lifeexpectancy!A:C,IF(feesovertime!G214="M",2,3),FALSE)</f>
        <v>80.209999999999994</v>
      </c>
      <c r="J214" s="18">
        <f t="shared" si="256"/>
        <v>0</v>
      </c>
      <c r="K214" s="18">
        <f t="shared" ref="K214:AC214" si="290">IF(J214=0,0,IF($F214-1+K$7&gt;=65,J214*(1+$B$2-$B$3),J214*(1+$B$2)+$B$4))</f>
        <v>0</v>
      </c>
      <c r="L214" s="18">
        <f t="shared" si="290"/>
        <v>0</v>
      </c>
      <c r="M214" s="18">
        <f t="shared" si="290"/>
        <v>0</v>
      </c>
      <c r="N214" s="18">
        <f t="shared" si="290"/>
        <v>0</v>
      </c>
      <c r="O214" s="18">
        <f t="shared" si="290"/>
        <v>0</v>
      </c>
      <c r="P214" s="18">
        <f t="shared" si="290"/>
        <v>0</v>
      </c>
      <c r="Q214" s="18">
        <f t="shared" si="290"/>
        <v>0</v>
      </c>
      <c r="R214" s="18">
        <f t="shared" si="290"/>
        <v>0</v>
      </c>
      <c r="S214" s="18">
        <f t="shared" si="290"/>
        <v>0</v>
      </c>
      <c r="T214" s="18">
        <f t="shared" si="290"/>
        <v>0</v>
      </c>
      <c r="U214" s="18">
        <f t="shared" si="290"/>
        <v>0</v>
      </c>
      <c r="V214" s="18">
        <f t="shared" si="290"/>
        <v>0</v>
      </c>
      <c r="W214" s="18">
        <f t="shared" si="290"/>
        <v>0</v>
      </c>
      <c r="X214" s="18">
        <f t="shared" si="290"/>
        <v>0</v>
      </c>
      <c r="Y214" s="18">
        <f t="shared" si="290"/>
        <v>0</v>
      </c>
      <c r="Z214" s="18">
        <f t="shared" si="290"/>
        <v>0</v>
      </c>
      <c r="AA214" s="18">
        <f t="shared" si="290"/>
        <v>0</v>
      </c>
      <c r="AB214" s="18">
        <f t="shared" si="290"/>
        <v>0</v>
      </c>
      <c r="AC214" s="18">
        <f t="shared" si="290"/>
        <v>0</v>
      </c>
      <c r="AE214" s="18">
        <f t="shared" si="258"/>
        <v>0</v>
      </c>
      <c r="AF214" s="18">
        <f t="shared" si="259"/>
        <v>0</v>
      </c>
      <c r="AG214" s="18">
        <f t="shared" si="260"/>
        <v>0</v>
      </c>
      <c r="AH214" s="18">
        <f t="shared" si="261"/>
        <v>0</v>
      </c>
      <c r="AI214" s="18">
        <f t="shared" si="262"/>
        <v>0</v>
      </c>
      <c r="AJ214" s="18">
        <f t="shared" si="263"/>
        <v>0</v>
      </c>
      <c r="AK214" s="18">
        <f t="shared" si="264"/>
        <v>0</v>
      </c>
      <c r="AL214" s="18">
        <f t="shared" si="265"/>
        <v>0</v>
      </c>
      <c r="AM214" s="18">
        <f t="shared" si="266"/>
        <v>0</v>
      </c>
      <c r="AN214" s="18">
        <f t="shared" si="267"/>
        <v>0</v>
      </c>
      <c r="AO214" s="18">
        <f t="shared" si="268"/>
        <v>0</v>
      </c>
      <c r="AP214" s="18">
        <f t="shared" si="269"/>
        <v>0</v>
      </c>
      <c r="AQ214" s="18">
        <f t="shared" si="270"/>
        <v>0</v>
      </c>
      <c r="AR214" s="18">
        <f t="shared" si="271"/>
        <v>0</v>
      </c>
      <c r="AS214" s="18">
        <f t="shared" si="272"/>
        <v>0</v>
      </c>
      <c r="AT214" s="18">
        <f t="shared" si="273"/>
        <v>0</v>
      </c>
      <c r="AU214" s="18">
        <f t="shared" si="274"/>
        <v>0</v>
      </c>
      <c r="AV214" s="18">
        <f t="shared" si="275"/>
        <v>0</v>
      </c>
      <c r="AW214" s="18">
        <f t="shared" si="276"/>
        <v>0</v>
      </c>
      <c r="AX214" s="18">
        <f t="shared" si="277"/>
        <v>0</v>
      </c>
    </row>
    <row r="215" spans="1:50" x14ac:dyDescent="0.25">
      <c r="A215">
        <f>feecalcs!A209</f>
        <v>0</v>
      </c>
      <c r="B215">
        <f>feecalcs!B209</f>
        <v>0</v>
      </c>
      <c r="C215">
        <f>feecalcs!D209</f>
        <v>0</v>
      </c>
      <c r="D215">
        <f>feecalcs!F209</f>
        <v>0</v>
      </c>
      <c r="E215">
        <f>feecalcs!G209</f>
        <v>0</v>
      </c>
      <c r="F215">
        <f>client_info!F212</f>
        <v>0</v>
      </c>
      <c r="G215">
        <f>client_info!G212</f>
        <v>0</v>
      </c>
      <c r="H215">
        <f>VLOOKUP(F215,lifeexpectancy!A:C,IF(feesovertime!G215="M",2,3),FALSE)</f>
        <v>80.209999999999994</v>
      </c>
      <c r="J215" s="18">
        <f t="shared" si="256"/>
        <v>0</v>
      </c>
      <c r="K215" s="18">
        <f t="shared" ref="K215:AC215" si="291">IF(J215=0,0,IF($F215-1+K$7&gt;=65,J215*(1+$B$2-$B$3),J215*(1+$B$2)+$B$4))</f>
        <v>0</v>
      </c>
      <c r="L215" s="18">
        <f t="shared" si="291"/>
        <v>0</v>
      </c>
      <c r="M215" s="18">
        <f t="shared" si="291"/>
        <v>0</v>
      </c>
      <c r="N215" s="18">
        <f t="shared" si="291"/>
        <v>0</v>
      </c>
      <c r="O215" s="18">
        <f t="shared" si="291"/>
        <v>0</v>
      </c>
      <c r="P215" s="18">
        <f t="shared" si="291"/>
        <v>0</v>
      </c>
      <c r="Q215" s="18">
        <f t="shared" si="291"/>
        <v>0</v>
      </c>
      <c r="R215" s="18">
        <f t="shared" si="291"/>
        <v>0</v>
      </c>
      <c r="S215" s="18">
        <f t="shared" si="291"/>
        <v>0</v>
      </c>
      <c r="T215" s="18">
        <f t="shared" si="291"/>
        <v>0</v>
      </c>
      <c r="U215" s="18">
        <f t="shared" si="291"/>
        <v>0</v>
      </c>
      <c r="V215" s="18">
        <f t="shared" si="291"/>
        <v>0</v>
      </c>
      <c r="W215" s="18">
        <f t="shared" si="291"/>
        <v>0</v>
      </c>
      <c r="X215" s="18">
        <f t="shared" si="291"/>
        <v>0</v>
      </c>
      <c r="Y215" s="18">
        <f t="shared" si="291"/>
        <v>0</v>
      </c>
      <c r="Z215" s="18">
        <f t="shared" si="291"/>
        <v>0</v>
      </c>
      <c r="AA215" s="18">
        <f t="shared" si="291"/>
        <v>0</v>
      </c>
      <c r="AB215" s="18">
        <f t="shared" si="291"/>
        <v>0</v>
      </c>
      <c r="AC215" s="18">
        <f t="shared" si="291"/>
        <v>0</v>
      </c>
      <c r="AE215" s="18">
        <f t="shared" si="258"/>
        <v>0</v>
      </c>
      <c r="AF215" s="18">
        <f t="shared" si="259"/>
        <v>0</v>
      </c>
      <c r="AG215" s="18">
        <f t="shared" si="260"/>
        <v>0</v>
      </c>
      <c r="AH215" s="18">
        <f t="shared" si="261"/>
        <v>0</v>
      </c>
      <c r="AI215" s="18">
        <f t="shared" si="262"/>
        <v>0</v>
      </c>
      <c r="AJ215" s="18">
        <f t="shared" si="263"/>
        <v>0</v>
      </c>
      <c r="AK215" s="18">
        <f t="shared" si="264"/>
        <v>0</v>
      </c>
      <c r="AL215" s="18">
        <f t="shared" si="265"/>
        <v>0</v>
      </c>
      <c r="AM215" s="18">
        <f t="shared" si="266"/>
        <v>0</v>
      </c>
      <c r="AN215" s="18">
        <f t="shared" si="267"/>
        <v>0</v>
      </c>
      <c r="AO215" s="18">
        <f t="shared" si="268"/>
        <v>0</v>
      </c>
      <c r="AP215" s="18">
        <f t="shared" si="269"/>
        <v>0</v>
      </c>
      <c r="AQ215" s="18">
        <f t="shared" si="270"/>
        <v>0</v>
      </c>
      <c r="AR215" s="18">
        <f t="shared" si="271"/>
        <v>0</v>
      </c>
      <c r="AS215" s="18">
        <f t="shared" si="272"/>
        <v>0</v>
      </c>
      <c r="AT215" s="18">
        <f t="shared" si="273"/>
        <v>0</v>
      </c>
      <c r="AU215" s="18">
        <f t="shared" si="274"/>
        <v>0</v>
      </c>
      <c r="AV215" s="18">
        <f t="shared" si="275"/>
        <v>0</v>
      </c>
      <c r="AW215" s="18">
        <f t="shared" si="276"/>
        <v>0</v>
      </c>
      <c r="AX215" s="18">
        <f t="shared" si="277"/>
        <v>0</v>
      </c>
    </row>
    <row r="216" spans="1:50" x14ac:dyDescent="0.25">
      <c r="A216">
        <f>feecalcs!A210</f>
        <v>0</v>
      </c>
      <c r="B216">
        <f>feecalcs!B210</f>
        <v>0</v>
      </c>
      <c r="C216">
        <f>feecalcs!D210</f>
        <v>0</v>
      </c>
      <c r="D216">
        <f>feecalcs!F210</f>
        <v>0</v>
      </c>
      <c r="E216">
        <f>feecalcs!G210</f>
        <v>0</v>
      </c>
      <c r="F216">
        <f>client_info!F213</f>
        <v>0</v>
      </c>
      <c r="G216">
        <f>client_info!G213</f>
        <v>0</v>
      </c>
      <c r="H216">
        <f>VLOOKUP(F216,lifeexpectancy!A:C,IF(feesovertime!G216="M",2,3),FALSE)</f>
        <v>80.209999999999994</v>
      </c>
      <c r="J216" s="18">
        <f t="shared" si="256"/>
        <v>0</v>
      </c>
      <c r="K216" s="18">
        <f t="shared" ref="K216:AC216" si="292">IF(J216=0,0,IF($F216-1+K$7&gt;=65,J216*(1+$B$2-$B$3),J216*(1+$B$2)+$B$4))</f>
        <v>0</v>
      </c>
      <c r="L216" s="18">
        <f t="shared" si="292"/>
        <v>0</v>
      </c>
      <c r="M216" s="18">
        <f t="shared" si="292"/>
        <v>0</v>
      </c>
      <c r="N216" s="18">
        <f t="shared" si="292"/>
        <v>0</v>
      </c>
      <c r="O216" s="18">
        <f t="shared" si="292"/>
        <v>0</v>
      </c>
      <c r="P216" s="18">
        <f t="shared" si="292"/>
        <v>0</v>
      </c>
      <c r="Q216" s="18">
        <f t="shared" si="292"/>
        <v>0</v>
      </c>
      <c r="R216" s="18">
        <f t="shared" si="292"/>
        <v>0</v>
      </c>
      <c r="S216" s="18">
        <f t="shared" si="292"/>
        <v>0</v>
      </c>
      <c r="T216" s="18">
        <f t="shared" si="292"/>
        <v>0</v>
      </c>
      <c r="U216" s="18">
        <f t="shared" si="292"/>
        <v>0</v>
      </c>
      <c r="V216" s="18">
        <f t="shared" si="292"/>
        <v>0</v>
      </c>
      <c r="W216" s="18">
        <f t="shared" si="292"/>
        <v>0</v>
      </c>
      <c r="X216" s="18">
        <f t="shared" si="292"/>
        <v>0</v>
      </c>
      <c r="Y216" s="18">
        <f t="shared" si="292"/>
        <v>0</v>
      </c>
      <c r="Z216" s="18">
        <f t="shared" si="292"/>
        <v>0</v>
      </c>
      <c r="AA216" s="18">
        <f t="shared" si="292"/>
        <v>0</v>
      </c>
      <c r="AB216" s="18">
        <f t="shared" si="292"/>
        <v>0</v>
      </c>
      <c r="AC216" s="18">
        <f t="shared" si="292"/>
        <v>0</v>
      </c>
      <c r="AE216" s="18">
        <f t="shared" si="258"/>
        <v>0</v>
      </c>
      <c r="AF216" s="18">
        <f t="shared" si="259"/>
        <v>0</v>
      </c>
      <c r="AG216" s="18">
        <f t="shared" si="260"/>
        <v>0</v>
      </c>
      <c r="AH216" s="18">
        <f t="shared" si="261"/>
        <v>0</v>
      </c>
      <c r="AI216" s="18">
        <f t="shared" si="262"/>
        <v>0</v>
      </c>
      <c r="AJ216" s="18">
        <f t="shared" si="263"/>
        <v>0</v>
      </c>
      <c r="AK216" s="18">
        <f t="shared" si="264"/>
        <v>0</v>
      </c>
      <c r="AL216" s="18">
        <f t="shared" si="265"/>
        <v>0</v>
      </c>
      <c r="AM216" s="18">
        <f t="shared" si="266"/>
        <v>0</v>
      </c>
      <c r="AN216" s="18">
        <f t="shared" si="267"/>
        <v>0</v>
      </c>
      <c r="AO216" s="18">
        <f t="shared" si="268"/>
        <v>0</v>
      </c>
      <c r="AP216" s="18">
        <f t="shared" si="269"/>
        <v>0</v>
      </c>
      <c r="AQ216" s="18">
        <f t="shared" si="270"/>
        <v>0</v>
      </c>
      <c r="AR216" s="18">
        <f t="shared" si="271"/>
        <v>0</v>
      </c>
      <c r="AS216" s="18">
        <f t="shared" si="272"/>
        <v>0</v>
      </c>
      <c r="AT216" s="18">
        <f t="shared" si="273"/>
        <v>0</v>
      </c>
      <c r="AU216" s="18">
        <f t="shared" si="274"/>
        <v>0</v>
      </c>
      <c r="AV216" s="18">
        <f t="shared" si="275"/>
        <v>0</v>
      </c>
      <c r="AW216" s="18">
        <f t="shared" si="276"/>
        <v>0</v>
      </c>
      <c r="AX216" s="18">
        <f t="shared" si="277"/>
        <v>0</v>
      </c>
    </row>
    <row r="217" spans="1:50" x14ac:dyDescent="0.25">
      <c r="A217">
        <f>feecalcs!A211</f>
        <v>0</v>
      </c>
      <c r="B217">
        <f>feecalcs!B211</f>
        <v>0</v>
      </c>
      <c r="C217">
        <f>feecalcs!D211</f>
        <v>0</v>
      </c>
      <c r="D217">
        <f>feecalcs!F211</f>
        <v>0</v>
      </c>
      <c r="E217">
        <f>feecalcs!G211</f>
        <v>0</v>
      </c>
      <c r="F217">
        <f>client_info!F214</f>
        <v>0</v>
      </c>
      <c r="G217">
        <f>client_info!G214</f>
        <v>0</v>
      </c>
      <c r="H217">
        <f>VLOOKUP(F217,lifeexpectancy!A:C,IF(feesovertime!G217="M",2,3),FALSE)</f>
        <v>80.209999999999994</v>
      </c>
      <c r="J217" s="18">
        <f t="shared" si="256"/>
        <v>0</v>
      </c>
      <c r="K217" s="18">
        <f t="shared" ref="K217:AC217" si="293">IF(J217=0,0,IF($F217-1+K$7&gt;=65,J217*(1+$B$2-$B$3),J217*(1+$B$2)+$B$4))</f>
        <v>0</v>
      </c>
      <c r="L217" s="18">
        <f t="shared" si="293"/>
        <v>0</v>
      </c>
      <c r="M217" s="18">
        <f t="shared" si="293"/>
        <v>0</v>
      </c>
      <c r="N217" s="18">
        <f t="shared" si="293"/>
        <v>0</v>
      </c>
      <c r="O217" s="18">
        <f t="shared" si="293"/>
        <v>0</v>
      </c>
      <c r="P217" s="18">
        <f t="shared" si="293"/>
        <v>0</v>
      </c>
      <c r="Q217" s="18">
        <f t="shared" si="293"/>
        <v>0</v>
      </c>
      <c r="R217" s="18">
        <f t="shared" si="293"/>
        <v>0</v>
      </c>
      <c r="S217" s="18">
        <f t="shared" si="293"/>
        <v>0</v>
      </c>
      <c r="T217" s="18">
        <f t="shared" si="293"/>
        <v>0</v>
      </c>
      <c r="U217" s="18">
        <f t="shared" si="293"/>
        <v>0</v>
      </c>
      <c r="V217" s="18">
        <f t="shared" si="293"/>
        <v>0</v>
      </c>
      <c r="W217" s="18">
        <f t="shared" si="293"/>
        <v>0</v>
      </c>
      <c r="X217" s="18">
        <f t="shared" si="293"/>
        <v>0</v>
      </c>
      <c r="Y217" s="18">
        <f t="shared" si="293"/>
        <v>0</v>
      </c>
      <c r="Z217" s="18">
        <f t="shared" si="293"/>
        <v>0</v>
      </c>
      <c r="AA217" s="18">
        <f t="shared" si="293"/>
        <v>0</v>
      </c>
      <c r="AB217" s="18">
        <f t="shared" si="293"/>
        <v>0</v>
      </c>
      <c r="AC217" s="18">
        <f t="shared" si="293"/>
        <v>0</v>
      </c>
      <c r="AE217" s="18">
        <f t="shared" si="258"/>
        <v>0</v>
      </c>
      <c r="AF217" s="18">
        <f t="shared" si="259"/>
        <v>0</v>
      </c>
      <c r="AG217" s="18">
        <f t="shared" si="260"/>
        <v>0</v>
      </c>
      <c r="AH217" s="18">
        <f t="shared" si="261"/>
        <v>0</v>
      </c>
      <c r="AI217" s="18">
        <f t="shared" si="262"/>
        <v>0</v>
      </c>
      <c r="AJ217" s="18">
        <f t="shared" si="263"/>
        <v>0</v>
      </c>
      <c r="AK217" s="18">
        <f t="shared" si="264"/>
        <v>0</v>
      </c>
      <c r="AL217" s="18">
        <f t="shared" si="265"/>
        <v>0</v>
      </c>
      <c r="AM217" s="18">
        <f t="shared" si="266"/>
        <v>0</v>
      </c>
      <c r="AN217" s="18">
        <f t="shared" si="267"/>
        <v>0</v>
      </c>
      <c r="AO217" s="18">
        <f t="shared" si="268"/>
        <v>0</v>
      </c>
      <c r="AP217" s="18">
        <f t="shared" si="269"/>
        <v>0</v>
      </c>
      <c r="AQ217" s="18">
        <f t="shared" si="270"/>
        <v>0</v>
      </c>
      <c r="AR217" s="18">
        <f t="shared" si="271"/>
        <v>0</v>
      </c>
      <c r="AS217" s="18">
        <f t="shared" si="272"/>
        <v>0</v>
      </c>
      <c r="AT217" s="18">
        <f t="shared" si="273"/>
        <v>0</v>
      </c>
      <c r="AU217" s="18">
        <f t="shared" si="274"/>
        <v>0</v>
      </c>
      <c r="AV217" s="18">
        <f t="shared" si="275"/>
        <v>0</v>
      </c>
      <c r="AW217" s="18">
        <f t="shared" si="276"/>
        <v>0</v>
      </c>
      <c r="AX217" s="18">
        <f t="shared" si="277"/>
        <v>0</v>
      </c>
    </row>
    <row r="218" spans="1:50" x14ac:dyDescent="0.25">
      <c r="A218">
        <f>feecalcs!A212</f>
        <v>0</v>
      </c>
      <c r="B218">
        <f>feecalcs!B212</f>
        <v>0</v>
      </c>
      <c r="C218">
        <f>feecalcs!D212</f>
        <v>0</v>
      </c>
      <c r="D218">
        <f>feecalcs!F212</f>
        <v>0</v>
      </c>
      <c r="E218">
        <f>feecalcs!G212</f>
        <v>0</v>
      </c>
      <c r="F218">
        <f>client_info!F215</f>
        <v>0</v>
      </c>
      <c r="G218">
        <f>client_info!G215</f>
        <v>0</v>
      </c>
      <c r="H218">
        <f>VLOOKUP(F218,lifeexpectancy!A:C,IF(feesovertime!G218="M",2,3),FALSE)</f>
        <v>80.209999999999994</v>
      </c>
      <c r="J218" s="18">
        <f t="shared" si="256"/>
        <v>0</v>
      </c>
      <c r="K218" s="18">
        <f t="shared" ref="K218:AC218" si="294">IF(J218=0,0,IF($F218-1+K$7&gt;=65,J218*(1+$B$2-$B$3),J218*(1+$B$2)+$B$4))</f>
        <v>0</v>
      </c>
      <c r="L218" s="18">
        <f t="shared" si="294"/>
        <v>0</v>
      </c>
      <c r="M218" s="18">
        <f t="shared" si="294"/>
        <v>0</v>
      </c>
      <c r="N218" s="18">
        <f t="shared" si="294"/>
        <v>0</v>
      </c>
      <c r="O218" s="18">
        <f t="shared" si="294"/>
        <v>0</v>
      </c>
      <c r="P218" s="18">
        <f t="shared" si="294"/>
        <v>0</v>
      </c>
      <c r="Q218" s="18">
        <f t="shared" si="294"/>
        <v>0</v>
      </c>
      <c r="R218" s="18">
        <f t="shared" si="294"/>
        <v>0</v>
      </c>
      <c r="S218" s="18">
        <f t="shared" si="294"/>
        <v>0</v>
      </c>
      <c r="T218" s="18">
        <f t="shared" si="294"/>
        <v>0</v>
      </c>
      <c r="U218" s="18">
        <f t="shared" si="294"/>
        <v>0</v>
      </c>
      <c r="V218" s="18">
        <f t="shared" si="294"/>
        <v>0</v>
      </c>
      <c r="W218" s="18">
        <f t="shared" si="294"/>
        <v>0</v>
      </c>
      <c r="X218" s="18">
        <f t="shared" si="294"/>
        <v>0</v>
      </c>
      <c r="Y218" s="18">
        <f t="shared" si="294"/>
        <v>0</v>
      </c>
      <c r="Z218" s="18">
        <f t="shared" si="294"/>
        <v>0</v>
      </c>
      <c r="AA218" s="18">
        <f t="shared" si="294"/>
        <v>0</v>
      </c>
      <c r="AB218" s="18">
        <f t="shared" si="294"/>
        <v>0</v>
      </c>
      <c r="AC218" s="18">
        <f t="shared" si="294"/>
        <v>0</v>
      </c>
      <c r="AE218" s="18">
        <f t="shared" si="258"/>
        <v>0</v>
      </c>
      <c r="AF218" s="18">
        <f t="shared" si="259"/>
        <v>0</v>
      </c>
      <c r="AG218" s="18">
        <f t="shared" si="260"/>
        <v>0</v>
      </c>
      <c r="AH218" s="18">
        <f t="shared" si="261"/>
        <v>0</v>
      </c>
      <c r="AI218" s="18">
        <f t="shared" si="262"/>
        <v>0</v>
      </c>
      <c r="AJ218" s="18">
        <f t="shared" si="263"/>
        <v>0</v>
      </c>
      <c r="AK218" s="18">
        <f t="shared" si="264"/>
        <v>0</v>
      </c>
      <c r="AL218" s="18">
        <f t="shared" si="265"/>
        <v>0</v>
      </c>
      <c r="AM218" s="18">
        <f t="shared" si="266"/>
        <v>0</v>
      </c>
      <c r="AN218" s="18">
        <f t="shared" si="267"/>
        <v>0</v>
      </c>
      <c r="AO218" s="18">
        <f t="shared" si="268"/>
        <v>0</v>
      </c>
      <c r="AP218" s="18">
        <f t="shared" si="269"/>
        <v>0</v>
      </c>
      <c r="AQ218" s="18">
        <f t="shared" si="270"/>
        <v>0</v>
      </c>
      <c r="AR218" s="18">
        <f t="shared" si="271"/>
        <v>0</v>
      </c>
      <c r="AS218" s="18">
        <f t="shared" si="272"/>
        <v>0</v>
      </c>
      <c r="AT218" s="18">
        <f t="shared" si="273"/>
        <v>0</v>
      </c>
      <c r="AU218" s="18">
        <f t="shared" si="274"/>
        <v>0</v>
      </c>
      <c r="AV218" s="18">
        <f t="shared" si="275"/>
        <v>0</v>
      </c>
      <c r="AW218" s="18">
        <f t="shared" si="276"/>
        <v>0</v>
      </c>
      <c r="AX218" s="18">
        <f t="shared" si="277"/>
        <v>0</v>
      </c>
    </row>
    <row r="219" spans="1:50" x14ac:dyDescent="0.25">
      <c r="A219">
        <f>feecalcs!A213</f>
        <v>0</v>
      </c>
      <c r="B219">
        <f>feecalcs!B213</f>
        <v>0</v>
      </c>
      <c r="C219">
        <f>feecalcs!D213</f>
        <v>0</v>
      </c>
      <c r="D219">
        <f>feecalcs!F213</f>
        <v>0</v>
      </c>
      <c r="E219">
        <f>feecalcs!G213</f>
        <v>0</v>
      </c>
      <c r="F219">
        <f>client_info!F216</f>
        <v>0</v>
      </c>
      <c r="G219">
        <f>client_info!G216</f>
        <v>0</v>
      </c>
      <c r="H219">
        <f>VLOOKUP(F219,lifeexpectancy!A:C,IF(feesovertime!G219="M",2,3),FALSE)</f>
        <v>80.209999999999994</v>
      </c>
      <c r="J219" s="18">
        <f t="shared" si="256"/>
        <v>0</v>
      </c>
      <c r="K219" s="18">
        <f t="shared" ref="K219:AC219" si="295">IF(J219=0,0,IF($F219-1+K$7&gt;=65,J219*(1+$B$2-$B$3),J219*(1+$B$2)+$B$4))</f>
        <v>0</v>
      </c>
      <c r="L219" s="18">
        <f t="shared" si="295"/>
        <v>0</v>
      </c>
      <c r="M219" s="18">
        <f t="shared" si="295"/>
        <v>0</v>
      </c>
      <c r="N219" s="18">
        <f t="shared" si="295"/>
        <v>0</v>
      </c>
      <c r="O219" s="18">
        <f t="shared" si="295"/>
        <v>0</v>
      </c>
      <c r="P219" s="18">
        <f t="shared" si="295"/>
        <v>0</v>
      </c>
      <c r="Q219" s="18">
        <f t="shared" si="295"/>
        <v>0</v>
      </c>
      <c r="R219" s="18">
        <f t="shared" si="295"/>
        <v>0</v>
      </c>
      <c r="S219" s="18">
        <f t="shared" si="295"/>
        <v>0</v>
      </c>
      <c r="T219" s="18">
        <f t="shared" si="295"/>
        <v>0</v>
      </c>
      <c r="U219" s="18">
        <f t="shared" si="295"/>
        <v>0</v>
      </c>
      <c r="V219" s="18">
        <f t="shared" si="295"/>
        <v>0</v>
      </c>
      <c r="W219" s="18">
        <f t="shared" si="295"/>
        <v>0</v>
      </c>
      <c r="X219" s="18">
        <f t="shared" si="295"/>
        <v>0</v>
      </c>
      <c r="Y219" s="18">
        <f t="shared" si="295"/>
        <v>0</v>
      </c>
      <c r="Z219" s="18">
        <f t="shared" si="295"/>
        <v>0</v>
      </c>
      <c r="AA219" s="18">
        <f t="shared" si="295"/>
        <v>0</v>
      </c>
      <c r="AB219" s="18">
        <f t="shared" si="295"/>
        <v>0</v>
      </c>
      <c r="AC219" s="18">
        <f t="shared" si="295"/>
        <v>0</v>
      </c>
      <c r="AE219" s="18">
        <f t="shared" si="258"/>
        <v>0</v>
      </c>
      <c r="AF219" s="18">
        <f t="shared" si="259"/>
        <v>0</v>
      </c>
      <c r="AG219" s="18">
        <f t="shared" si="260"/>
        <v>0</v>
      </c>
      <c r="AH219" s="18">
        <f t="shared" si="261"/>
        <v>0</v>
      </c>
      <c r="AI219" s="18">
        <f t="shared" si="262"/>
        <v>0</v>
      </c>
      <c r="AJ219" s="18">
        <f t="shared" si="263"/>
        <v>0</v>
      </c>
      <c r="AK219" s="18">
        <f t="shared" si="264"/>
        <v>0</v>
      </c>
      <c r="AL219" s="18">
        <f t="shared" si="265"/>
        <v>0</v>
      </c>
      <c r="AM219" s="18">
        <f t="shared" si="266"/>
        <v>0</v>
      </c>
      <c r="AN219" s="18">
        <f t="shared" si="267"/>
        <v>0</v>
      </c>
      <c r="AO219" s="18">
        <f t="shared" si="268"/>
        <v>0</v>
      </c>
      <c r="AP219" s="18">
        <f t="shared" si="269"/>
        <v>0</v>
      </c>
      <c r="AQ219" s="18">
        <f t="shared" si="270"/>
        <v>0</v>
      </c>
      <c r="AR219" s="18">
        <f t="shared" si="271"/>
        <v>0</v>
      </c>
      <c r="AS219" s="18">
        <f t="shared" si="272"/>
        <v>0</v>
      </c>
      <c r="AT219" s="18">
        <f t="shared" si="273"/>
        <v>0</v>
      </c>
      <c r="AU219" s="18">
        <f t="shared" si="274"/>
        <v>0</v>
      </c>
      <c r="AV219" s="18">
        <f t="shared" si="275"/>
        <v>0</v>
      </c>
      <c r="AW219" s="18">
        <f t="shared" si="276"/>
        <v>0</v>
      </c>
      <c r="AX219" s="18">
        <f t="shared" si="277"/>
        <v>0</v>
      </c>
    </row>
    <row r="220" spans="1:50" x14ac:dyDescent="0.25">
      <c r="A220">
        <f>feecalcs!A214</f>
        <v>0</v>
      </c>
      <c r="B220">
        <f>feecalcs!B214</f>
        <v>0</v>
      </c>
      <c r="C220">
        <f>feecalcs!D214</f>
        <v>0</v>
      </c>
      <c r="D220">
        <f>feecalcs!F214</f>
        <v>0</v>
      </c>
      <c r="E220">
        <f>feecalcs!G214</f>
        <v>0</v>
      </c>
      <c r="F220">
        <f>client_info!F217</f>
        <v>0</v>
      </c>
      <c r="G220">
        <f>client_info!G217</f>
        <v>0</v>
      </c>
      <c r="H220">
        <f>VLOOKUP(F220,lifeexpectancy!A:C,IF(feesovertime!G220="M",2,3),FALSE)</f>
        <v>80.209999999999994</v>
      </c>
      <c r="J220" s="18">
        <f t="shared" si="256"/>
        <v>0</v>
      </c>
      <c r="K220" s="18">
        <f t="shared" ref="K220:AC220" si="296">IF(J220=0,0,IF($F220-1+K$7&gt;=65,J220*(1+$B$2-$B$3),J220*(1+$B$2)+$B$4))</f>
        <v>0</v>
      </c>
      <c r="L220" s="18">
        <f t="shared" si="296"/>
        <v>0</v>
      </c>
      <c r="M220" s="18">
        <f t="shared" si="296"/>
        <v>0</v>
      </c>
      <c r="N220" s="18">
        <f t="shared" si="296"/>
        <v>0</v>
      </c>
      <c r="O220" s="18">
        <f t="shared" si="296"/>
        <v>0</v>
      </c>
      <c r="P220" s="18">
        <f t="shared" si="296"/>
        <v>0</v>
      </c>
      <c r="Q220" s="18">
        <f t="shared" si="296"/>
        <v>0</v>
      </c>
      <c r="R220" s="18">
        <f t="shared" si="296"/>
        <v>0</v>
      </c>
      <c r="S220" s="18">
        <f t="shared" si="296"/>
        <v>0</v>
      </c>
      <c r="T220" s="18">
        <f t="shared" si="296"/>
        <v>0</v>
      </c>
      <c r="U220" s="18">
        <f t="shared" si="296"/>
        <v>0</v>
      </c>
      <c r="V220" s="18">
        <f t="shared" si="296"/>
        <v>0</v>
      </c>
      <c r="W220" s="18">
        <f t="shared" si="296"/>
        <v>0</v>
      </c>
      <c r="X220" s="18">
        <f t="shared" si="296"/>
        <v>0</v>
      </c>
      <c r="Y220" s="18">
        <f t="shared" si="296"/>
        <v>0</v>
      </c>
      <c r="Z220" s="18">
        <f t="shared" si="296"/>
        <v>0</v>
      </c>
      <c r="AA220" s="18">
        <f t="shared" si="296"/>
        <v>0</v>
      </c>
      <c r="AB220" s="18">
        <f t="shared" si="296"/>
        <v>0</v>
      </c>
      <c r="AC220" s="18">
        <f t="shared" si="296"/>
        <v>0</v>
      </c>
      <c r="AE220" s="18">
        <f t="shared" si="258"/>
        <v>0</v>
      </c>
      <c r="AF220" s="18">
        <f t="shared" si="259"/>
        <v>0</v>
      </c>
      <c r="AG220" s="18">
        <f t="shared" si="260"/>
        <v>0</v>
      </c>
      <c r="AH220" s="18">
        <f t="shared" si="261"/>
        <v>0</v>
      </c>
      <c r="AI220" s="18">
        <f t="shared" si="262"/>
        <v>0</v>
      </c>
      <c r="AJ220" s="18">
        <f t="shared" si="263"/>
        <v>0</v>
      </c>
      <c r="AK220" s="18">
        <f t="shared" si="264"/>
        <v>0</v>
      </c>
      <c r="AL220" s="18">
        <f t="shared" si="265"/>
        <v>0</v>
      </c>
      <c r="AM220" s="18">
        <f t="shared" si="266"/>
        <v>0</v>
      </c>
      <c r="AN220" s="18">
        <f t="shared" si="267"/>
        <v>0</v>
      </c>
      <c r="AO220" s="18">
        <f t="shared" si="268"/>
        <v>0</v>
      </c>
      <c r="AP220" s="18">
        <f t="shared" si="269"/>
        <v>0</v>
      </c>
      <c r="AQ220" s="18">
        <f t="shared" si="270"/>
        <v>0</v>
      </c>
      <c r="AR220" s="18">
        <f t="shared" si="271"/>
        <v>0</v>
      </c>
      <c r="AS220" s="18">
        <f t="shared" si="272"/>
        <v>0</v>
      </c>
      <c r="AT220" s="18">
        <f t="shared" si="273"/>
        <v>0</v>
      </c>
      <c r="AU220" s="18">
        <f t="shared" si="274"/>
        <v>0</v>
      </c>
      <c r="AV220" s="18">
        <f t="shared" si="275"/>
        <v>0</v>
      </c>
      <c r="AW220" s="18">
        <f t="shared" si="276"/>
        <v>0</v>
      </c>
      <c r="AX220" s="18">
        <f t="shared" si="277"/>
        <v>0</v>
      </c>
    </row>
    <row r="221" spans="1:50" x14ac:dyDescent="0.25">
      <c r="A221">
        <f>feecalcs!A215</f>
        <v>0</v>
      </c>
      <c r="B221">
        <f>feecalcs!B215</f>
        <v>0</v>
      </c>
      <c r="C221">
        <f>feecalcs!D215</f>
        <v>0</v>
      </c>
      <c r="D221">
        <f>feecalcs!F215</f>
        <v>0</v>
      </c>
      <c r="E221">
        <f>feecalcs!G215</f>
        <v>0</v>
      </c>
      <c r="F221">
        <f>client_info!F218</f>
        <v>0</v>
      </c>
      <c r="G221">
        <f>client_info!G218</f>
        <v>0</v>
      </c>
      <c r="H221">
        <f>VLOOKUP(F221,lifeexpectancy!A:C,IF(feesovertime!G221="M",2,3),FALSE)</f>
        <v>80.209999999999994</v>
      </c>
      <c r="J221" s="18">
        <f t="shared" si="256"/>
        <v>0</v>
      </c>
      <c r="K221" s="18">
        <f t="shared" ref="K221:AC221" si="297">IF(J221=0,0,IF($F221-1+K$7&gt;=65,J221*(1+$B$2-$B$3),J221*(1+$B$2)+$B$4))</f>
        <v>0</v>
      </c>
      <c r="L221" s="18">
        <f t="shared" si="297"/>
        <v>0</v>
      </c>
      <c r="M221" s="18">
        <f t="shared" si="297"/>
        <v>0</v>
      </c>
      <c r="N221" s="18">
        <f t="shared" si="297"/>
        <v>0</v>
      </c>
      <c r="O221" s="18">
        <f t="shared" si="297"/>
        <v>0</v>
      </c>
      <c r="P221" s="18">
        <f t="shared" si="297"/>
        <v>0</v>
      </c>
      <c r="Q221" s="18">
        <f t="shared" si="297"/>
        <v>0</v>
      </c>
      <c r="R221" s="18">
        <f t="shared" si="297"/>
        <v>0</v>
      </c>
      <c r="S221" s="18">
        <f t="shared" si="297"/>
        <v>0</v>
      </c>
      <c r="T221" s="18">
        <f t="shared" si="297"/>
        <v>0</v>
      </c>
      <c r="U221" s="18">
        <f t="shared" si="297"/>
        <v>0</v>
      </c>
      <c r="V221" s="18">
        <f t="shared" si="297"/>
        <v>0</v>
      </c>
      <c r="W221" s="18">
        <f t="shared" si="297"/>
        <v>0</v>
      </c>
      <c r="X221" s="18">
        <f t="shared" si="297"/>
        <v>0</v>
      </c>
      <c r="Y221" s="18">
        <f t="shared" si="297"/>
        <v>0</v>
      </c>
      <c r="Z221" s="18">
        <f t="shared" si="297"/>
        <v>0</v>
      </c>
      <c r="AA221" s="18">
        <f t="shared" si="297"/>
        <v>0</v>
      </c>
      <c r="AB221" s="18">
        <f t="shared" si="297"/>
        <v>0</v>
      </c>
      <c r="AC221" s="18">
        <f t="shared" si="297"/>
        <v>0</v>
      </c>
      <c r="AE221" s="18">
        <f t="shared" si="258"/>
        <v>0</v>
      </c>
      <c r="AF221" s="18">
        <f t="shared" si="259"/>
        <v>0</v>
      </c>
      <c r="AG221" s="18">
        <f t="shared" si="260"/>
        <v>0</v>
      </c>
      <c r="AH221" s="18">
        <f t="shared" si="261"/>
        <v>0</v>
      </c>
      <c r="AI221" s="18">
        <f t="shared" si="262"/>
        <v>0</v>
      </c>
      <c r="AJ221" s="18">
        <f t="shared" si="263"/>
        <v>0</v>
      </c>
      <c r="AK221" s="18">
        <f t="shared" si="264"/>
        <v>0</v>
      </c>
      <c r="AL221" s="18">
        <f t="shared" si="265"/>
        <v>0</v>
      </c>
      <c r="AM221" s="18">
        <f t="shared" si="266"/>
        <v>0</v>
      </c>
      <c r="AN221" s="18">
        <f t="shared" si="267"/>
        <v>0</v>
      </c>
      <c r="AO221" s="18">
        <f t="shared" si="268"/>
        <v>0</v>
      </c>
      <c r="AP221" s="18">
        <f t="shared" si="269"/>
        <v>0</v>
      </c>
      <c r="AQ221" s="18">
        <f t="shared" si="270"/>
        <v>0</v>
      </c>
      <c r="AR221" s="18">
        <f t="shared" si="271"/>
        <v>0</v>
      </c>
      <c r="AS221" s="18">
        <f t="shared" si="272"/>
        <v>0</v>
      </c>
      <c r="AT221" s="18">
        <f t="shared" si="273"/>
        <v>0</v>
      </c>
      <c r="AU221" s="18">
        <f t="shared" si="274"/>
        <v>0</v>
      </c>
      <c r="AV221" s="18">
        <f t="shared" si="275"/>
        <v>0</v>
      </c>
      <c r="AW221" s="18">
        <f t="shared" si="276"/>
        <v>0</v>
      </c>
      <c r="AX221" s="18">
        <f t="shared" si="277"/>
        <v>0</v>
      </c>
    </row>
    <row r="222" spans="1:50" x14ac:dyDescent="0.25">
      <c r="A222">
        <f>feecalcs!A216</f>
        <v>0</v>
      </c>
      <c r="B222">
        <f>feecalcs!B216</f>
        <v>0</v>
      </c>
      <c r="C222">
        <f>feecalcs!D216</f>
        <v>0</v>
      </c>
      <c r="D222">
        <f>feecalcs!F216</f>
        <v>0</v>
      </c>
      <c r="E222">
        <f>feecalcs!G216</f>
        <v>0</v>
      </c>
      <c r="F222">
        <f>client_info!F219</f>
        <v>0</v>
      </c>
      <c r="G222">
        <f>client_info!G219</f>
        <v>0</v>
      </c>
      <c r="H222">
        <f>VLOOKUP(F222,lifeexpectancy!A:C,IF(feesovertime!G222="M",2,3),FALSE)</f>
        <v>80.209999999999994</v>
      </c>
      <c r="J222" s="18">
        <f t="shared" si="256"/>
        <v>0</v>
      </c>
      <c r="K222" s="18">
        <f t="shared" ref="K222:AC222" si="298">IF(J222=0,0,IF($F222-1+K$7&gt;=65,J222*(1+$B$2-$B$3),J222*(1+$B$2)+$B$4))</f>
        <v>0</v>
      </c>
      <c r="L222" s="18">
        <f t="shared" si="298"/>
        <v>0</v>
      </c>
      <c r="M222" s="18">
        <f t="shared" si="298"/>
        <v>0</v>
      </c>
      <c r="N222" s="18">
        <f t="shared" si="298"/>
        <v>0</v>
      </c>
      <c r="O222" s="18">
        <f t="shared" si="298"/>
        <v>0</v>
      </c>
      <c r="P222" s="18">
        <f t="shared" si="298"/>
        <v>0</v>
      </c>
      <c r="Q222" s="18">
        <f t="shared" si="298"/>
        <v>0</v>
      </c>
      <c r="R222" s="18">
        <f t="shared" si="298"/>
        <v>0</v>
      </c>
      <c r="S222" s="18">
        <f t="shared" si="298"/>
        <v>0</v>
      </c>
      <c r="T222" s="18">
        <f t="shared" si="298"/>
        <v>0</v>
      </c>
      <c r="U222" s="18">
        <f t="shared" si="298"/>
        <v>0</v>
      </c>
      <c r="V222" s="18">
        <f t="shared" si="298"/>
        <v>0</v>
      </c>
      <c r="W222" s="18">
        <f t="shared" si="298"/>
        <v>0</v>
      </c>
      <c r="X222" s="18">
        <f t="shared" si="298"/>
        <v>0</v>
      </c>
      <c r="Y222" s="18">
        <f t="shared" si="298"/>
        <v>0</v>
      </c>
      <c r="Z222" s="18">
        <f t="shared" si="298"/>
        <v>0</v>
      </c>
      <c r="AA222" s="18">
        <f t="shared" si="298"/>
        <v>0</v>
      </c>
      <c r="AB222" s="18">
        <f t="shared" si="298"/>
        <v>0</v>
      </c>
      <c r="AC222" s="18">
        <f t="shared" si="298"/>
        <v>0</v>
      </c>
      <c r="AE222" s="18">
        <f t="shared" si="258"/>
        <v>0</v>
      </c>
      <c r="AF222" s="18">
        <f t="shared" si="259"/>
        <v>0</v>
      </c>
      <c r="AG222" s="18">
        <f t="shared" si="260"/>
        <v>0</v>
      </c>
      <c r="AH222" s="18">
        <f t="shared" si="261"/>
        <v>0</v>
      </c>
      <c r="AI222" s="18">
        <f t="shared" si="262"/>
        <v>0</v>
      </c>
      <c r="AJ222" s="18">
        <f t="shared" si="263"/>
        <v>0</v>
      </c>
      <c r="AK222" s="18">
        <f t="shared" si="264"/>
        <v>0</v>
      </c>
      <c r="AL222" s="18">
        <f t="shared" si="265"/>
        <v>0</v>
      </c>
      <c r="AM222" s="18">
        <f t="shared" si="266"/>
        <v>0</v>
      </c>
      <c r="AN222" s="18">
        <f t="shared" si="267"/>
        <v>0</v>
      </c>
      <c r="AO222" s="18">
        <f t="shared" si="268"/>
        <v>0</v>
      </c>
      <c r="AP222" s="18">
        <f t="shared" si="269"/>
        <v>0</v>
      </c>
      <c r="AQ222" s="18">
        <f t="shared" si="270"/>
        <v>0</v>
      </c>
      <c r="AR222" s="18">
        <f t="shared" si="271"/>
        <v>0</v>
      </c>
      <c r="AS222" s="18">
        <f t="shared" si="272"/>
        <v>0</v>
      </c>
      <c r="AT222" s="18">
        <f t="shared" si="273"/>
        <v>0</v>
      </c>
      <c r="AU222" s="18">
        <f t="shared" si="274"/>
        <v>0</v>
      </c>
      <c r="AV222" s="18">
        <f t="shared" si="275"/>
        <v>0</v>
      </c>
      <c r="AW222" s="18">
        <f t="shared" si="276"/>
        <v>0</v>
      </c>
      <c r="AX222" s="18">
        <f t="shared" si="277"/>
        <v>0</v>
      </c>
    </row>
    <row r="223" spans="1:50" x14ac:dyDescent="0.25">
      <c r="A223">
        <f>feecalcs!A217</f>
        <v>0</v>
      </c>
      <c r="B223">
        <f>feecalcs!B217</f>
        <v>0</v>
      </c>
      <c r="C223">
        <f>feecalcs!D217</f>
        <v>0</v>
      </c>
      <c r="D223">
        <f>feecalcs!F217</f>
        <v>0</v>
      </c>
      <c r="E223">
        <f>feecalcs!G217</f>
        <v>0</v>
      </c>
      <c r="F223">
        <f>client_info!F220</f>
        <v>0</v>
      </c>
      <c r="G223">
        <f>client_info!G220</f>
        <v>0</v>
      </c>
      <c r="H223">
        <f>VLOOKUP(F223,lifeexpectancy!A:C,IF(feesovertime!G223="M",2,3),FALSE)</f>
        <v>80.209999999999994</v>
      </c>
      <c r="J223" s="18">
        <f t="shared" si="256"/>
        <v>0</v>
      </c>
      <c r="K223" s="18">
        <f t="shared" ref="K223:AC223" si="299">IF(J223=0,0,IF($F223-1+K$7&gt;=65,J223*(1+$B$2-$B$3),J223*(1+$B$2)+$B$4))</f>
        <v>0</v>
      </c>
      <c r="L223" s="18">
        <f t="shared" si="299"/>
        <v>0</v>
      </c>
      <c r="M223" s="18">
        <f t="shared" si="299"/>
        <v>0</v>
      </c>
      <c r="N223" s="18">
        <f t="shared" si="299"/>
        <v>0</v>
      </c>
      <c r="O223" s="18">
        <f t="shared" si="299"/>
        <v>0</v>
      </c>
      <c r="P223" s="18">
        <f t="shared" si="299"/>
        <v>0</v>
      </c>
      <c r="Q223" s="18">
        <f t="shared" si="299"/>
        <v>0</v>
      </c>
      <c r="R223" s="18">
        <f t="shared" si="299"/>
        <v>0</v>
      </c>
      <c r="S223" s="18">
        <f t="shared" si="299"/>
        <v>0</v>
      </c>
      <c r="T223" s="18">
        <f t="shared" si="299"/>
        <v>0</v>
      </c>
      <c r="U223" s="18">
        <f t="shared" si="299"/>
        <v>0</v>
      </c>
      <c r="V223" s="18">
        <f t="shared" si="299"/>
        <v>0</v>
      </c>
      <c r="W223" s="18">
        <f t="shared" si="299"/>
        <v>0</v>
      </c>
      <c r="X223" s="18">
        <f t="shared" si="299"/>
        <v>0</v>
      </c>
      <c r="Y223" s="18">
        <f t="shared" si="299"/>
        <v>0</v>
      </c>
      <c r="Z223" s="18">
        <f t="shared" si="299"/>
        <v>0</v>
      </c>
      <c r="AA223" s="18">
        <f t="shared" si="299"/>
        <v>0</v>
      </c>
      <c r="AB223" s="18">
        <f t="shared" si="299"/>
        <v>0</v>
      </c>
      <c r="AC223" s="18">
        <f t="shared" si="299"/>
        <v>0</v>
      </c>
      <c r="AE223" s="18">
        <f t="shared" si="258"/>
        <v>0</v>
      </c>
      <c r="AF223" s="18">
        <f t="shared" si="259"/>
        <v>0</v>
      </c>
      <c r="AG223" s="18">
        <f t="shared" si="260"/>
        <v>0</v>
      </c>
      <c r="AH223" s="18">
        <f t="shared" si="261"/>
        <v>0</v>
      </c>
      <c r="AI223" s="18">
        <f t="shared" si="262"/>
        <v>0</v>
      </c>
      <c r="AJ223" s="18">
        <f t="shared" si="263"/>
        <v>0</v>
      </c>
      <c r="AK223" s="18">
        <f t="shared" si="264"/>
        <v>0</v>
      </c>
      <c r="AL223" s="18">
        <f t="shared" si="265"/>
        <v>0</v>
      </c>
      <c r="AM223" s="18">
        <f t="shared" si="266"/>
        <v>0</v>
      </c>
      <c r="AN223" s="18">
        <f t="shared" si="267"/>
        <v>0</v>
      </c>
      <c r="AO223" s="18">
        <f t="shared" si="268"/>
        <v>0</v>
      </c>
      <c r="AP223" s="18">
        <f t="shared" si="269"/>
        <v>0</v>
      </c>
      <c r="AQ223" s="18">
        <f t="shared" si="270"/>
        <v>0</v>
      </c>
      <c r="AR223" s="18">
        <f t="shared" si="271"/>
        <v>0</v>
      </c>
      <c r="AS223" s="18">
        <f t="shared" si="272"/>
        <v>0</v>
      </c>
      <c r="AT223" s="18">
        <f t="shared" si="273"/>
        <v>0</v>
      </c>
      <c r="AU223" s="18">
        <f t="shared" si="274"/>
        <v>0</v>
      </c>
      <c r="AV223" s="18">
        <f t="shared" si="275"/>
        <v>0</v>
      </c>
      <c r="AW223" s="18">
        <f t="shared" si="276"/>
        <v>0</v>
      </c>
      <c r="AX223" s="18">
        <f t="shared" si="277"/>
        <v>0</v>
      </c>
    </row>
    <row r="224" spans="1:50" x14ac:dyDescent="0.25">
      <c r="A224">
        <f>feecalcs!A218</f>
        <v>0</v>
      </c>
      <c r="B224">
        <f>feecalcs!B218</f>
        <v>0</v>
      </c>
      <c r="C224">
        <f>feecalcs!D218</f>
        <v>0</v>
      </c>
      <c r="D224">
        <f>feecalcs!F218</f>
        <v>0</v>
      </c>
      <c r="E224">
        <f>feecalcs!G218</f>
        <v>0</v>
      </c>
      <c r="F224">
        <f>client_info!F221</f>
        <v>0</v>
      </c>
      <c r="G224">
        <f>client_info!G221</f>
        <v>0</v>
      </c>
      <c r="H224">
        <f>VLOOKUP(F224,lifeexpectancy!A:C,IF(feesovertime!G224="M",2,3),FALSE)</f>
        <v>80.209999999999994</v>
      </c>
      <c r="J224" s="18">
        <f t="shared" si="256"/>
        <v>0</v>
      </c>
      <c r="K224" s="18">
        <f t="shared" ref="K224:AC224" si="300">IF(J224=0,0,IF($F224-1+K$7&gt;=65,J224*(1+$B$2-$B$3),J224*(1+$B$2)+$B$4))</f>
        <v>0</v>
      </c>
      <c r="L224" s="18">
        <f t="shared" si="300"/>
        <v>0</v>
      </c>
      <c r="M224" s="18">
        <f t="shared" si="300"/>
        <v>0</v>
      </c>
      <c r="N224" s="18">
        <f t="shared" si="300"/>
        <v>0</v>
      </c>
      <c r="O224" s="18">
        <f t="shared" si="300"/>
        <v>0</v>
      </c>
      <c r="P224" s="18">
        <f t="shared" si="300"/>
        <v>0</v>
      </c>
      <c r="Q224" s="18">
        <f t="shared" si="300"/>
        <v>0</v>
      </c>
      <c r="R224" s="18">
        <f t="shared" si="300"/>
        <v>0</v>
      </c>
      <c r="S224" s="18">
        <f t="shared" si="300"/>
        <v>0</v>
      </c>
      <c r="T224" s="18">
        <f t="shared" si="300"/>
        <v>0</v>
      </c>
      <c r="U224" s="18">
        <f t="shared" si="300"/>
        <v>0</v>
      </c>
      <c r="V224" s="18">
        <f t="shared" si="300"/>
        <v>0</v>
      </c>
      <c r="W224" s="18">
        <f t="shared" si="300"/>
        <v>0</v>
      </c>
      <c r="X224" s="18">
        <f t="shared" si="300"/>
        <v>0</v>
      </c>
      <c r="Y224" s="18">
        <f t="shared" si="300"/>
        <v>0</v>
      </c>
      <c r="Z224" s="18">
        <f t="shared" si="300"/>
        <v>0</v>
      </c>
      <c r="AA224" s="18">
        <f t="shared" si="300"/>
        <v>0</v>
      </c>
      <c r="AB224" s="18">
        <f t="shared" si="300"/>
        <v>0</v>
      </c>
      <c r="AC224" s="18">
        <f t="shared" si="300"/>
        <v>0</v>
      </c>
      <c r="AE224" s="18">
        <f t="shared" si="258"/>
        <v>0</v>
      </c>
      <c r="AF224" s="18">
        <f t="shared" si="259"/>
        <v>0</v>
      </c>
      <c r="AG224" s="18">
        <f t="shared" si="260"/>
        <v>0</v>
      </c>
      <c r="AH224" s="18">
        <f t="shared" si="261"/>
        <v>0</v>
      </c>
      <c r="AI224" s="18">
        <f t="shared" si="262"/>
        <v>0</v>
      </c>
      <c r="AJ224" s="18">
        <f t="shared" si="263"/>
        <v>0</v>
      </c>
      <c r="AK224" s="18">
        <f t="shared" si="264"/>
        <v>0</v>
      </c>
      <c r="AL224" s="18">
        <f t="shared" si="265"/>
        <v>0</v>
      </c>
      <c r="AM224" s="18">
        <f t="shared" si="266"/>
        <v>0</v>
      </c>
      <c r="AN224" s="18">
        <f t="shared" si="267"/>
        <v>0</v>
      </c>
      <c r="AO224" s="18">
        <f t="shared" si="268"/>
        <v>0</v>
      </c>
      <c r="AP224" s="18">
        <f t="shared" si="269"/>
        <v>0</v>
      </c>
      <c r="AQ224" s="18">
        <f t="shared" si="270"/>
        <v>0</v>
      </c>
      <c r="AR224" s="18">
        <f t="shared" si="271"/>
        <v>0</v>
      </c>
      <c r="AS224" s="18">
        <f t="shared" si="272"/>
        <v>0</v>
      </c>
      <c r="AT224" s="18">
        <f t="shared" si="273"/>
        <v>0</v>
      </c>
      <c r="AU224" s="18">
        <f t="shared" si="274"/>
        <v>0</v>
      </c>
      <c r="AV224" s="18">
        <f t="shared" si="275"/>
        <v>0</v>
      </c>
      <c r="AW224" s="18">
        <f t="shared" si="276"/>
        <v>0</v>
      </c>
      <c r="AX224" s="18">
        <f t="shared" si="277"/>
        <v>0</v>
      </c>
    </row>
    <row r="225" spans="1:50" x14ac:dyDescent="0.25">
      <c r="A225">
        <f>feecalcs!A219</f>
        <v>0</v>
      </c>
      <c r="B225">
        <f>feecalcs!B219</f>
        <v>0</v>
      </c>
      <c r="C225">
        <f>feecalcs!D219</f>
        <v>0</v>
      </c>
      <c r="D225">
        <f>feecalcs!F219</f>
        <v>0</v>
      </c>
      <c r="E225">
        <f>feecalcs!G219</f>
        <v>0</v>
      </c>
      <c r="F225">
        <f>client_info!F222</f>
        <v>0</v>
      </c>
      <c r="G225">
        <f>client_info!G222</f>
        <v>0</v>
      </c>
      <c r="H225">
        <f>VLOOKUP(F225,lifeexpectancy!A:C,IF(feesovertime!G225="M",2,3),FALSE)</f>
        <v>80.209999999999994</v>
      </c>
      <c r="J225" s="18">
        <f t="shared" si="256"/>
        <v>0</v>
      </c>
      <c r="K225" s="18">
        <f t="shared" ref="K225:AC225" si="301">IF(J225=0,0,IF($F225-1+K$7&gt;=65,J225*(1+$B$2-$B$3),J225*(1+$B$2)+$B$4))</f>
        <v>0</v>
      </c>
      <c r="L225" s="18">
        <f t="shared" si="301"/>
        <v>0</v>
      </c>
      <c r="M225" s="18">
        <f t="shared" si="301"/>
        <v>0</v>
      </c>
      <c r="N225" s="18">
        <f t="shared" si="301"/>
        <v>0</v>
      </c>
      <c r="O225" s="18">
        <f t="shared" si="301"/>
        <v>0</v>
      </c>
      <c r="P225" s="18">
        <f t="shared" si="301"/>
        <v>0</v>
      </c>
      <c r="Q225" s="18">
        <f t="shared" si="301"/>
        <v>0</v>
      </c>
      <c r="R225" s="18">
        <f t="shared" si="301"/>
        <v>0</v>
      </c>
      <c r="S225" s="18">
        <f t="shared" si="301"/>
        <v>0</v>
      </c>
      <c r="T225" s="18">
        <f t="shared" si="301"/>
        <v>0</v>
      </c>
      <c r="U225" s="18">
        <f t="shared" si="301"/>
        <v>0</v>
      </c>
      <c r="V225" s="18">
        <f t="shared" si="301"/>
        <v>0</v>
      </c>
      <c r="W225" s="18">
        <f t="shared" si="301"/>
        <v>0</v>
      </c>
      <c r="X225" s="18">
        <f t="shared" si="301"/>
        <v>0</v>
      </c>
      <c r="Y225" s="18">
        <f t="shared" si="301"/>
        <v>0</v>
      </c>
      <c r="Z225" s="18">
        <f t="shared" si="301"/>
        <v>0</v>
      </c>
      <c r="AA225" s="18">
        <f t="shared" si="301"/>
        <v>0</v>
      </c>
      <c r="AB225" s="18">
        <f t="shared" si="301"/>
        <v>0</v>
      </c>
      <c r="AC225" s="18">
        <f t="shared" si="301"/>
        <v>0</v>
      </c>
      <c r="AE225" s="18">
        <f t="shared" si="258"/>
        <v>0</v>
      </c>
      <c r="AF225" s="18">
        <f t="shared" si="259"/>
        <v>0</v>
      </c>
      <c r="AG225" s="18">
        <f t="shared" si="260"/>
        <v>0</v>
      </c>
      <c r="AH225" s="18">
        <f t="shared" si="261"/>
        <v>0</v>
      </c>
      <c r="AI225" s="18">
        <f t="shared" si="262"/>
        <v>0</v>
      </c>
      <c r="AJ225" s="18">
        <f t="shared" si="263"/>
        <v>0</v>
      </c>
      <c r="AK225" s="18">
        <f t="shared" si="264"/>
        <v>0</v>
      </c>
      <c r="AL225" s="18">
        <f t="shared" si="265"/>
        <v>0</v>
      </c>
      <c r="AM225" s="18">
        <f t="shared" si="266"/>
        <v>0</v>
      </c>
      <c r="AN225" s="18">
        <f t="shared" si="267"/>
        <v>0</v>
      </c>
      <c r="AO225" s="18">
        <f t="shared" si="268"/>
        <v>0</v>
      </c>
      <c r="AP225" s="18">
        <f t="shared" si="269"/>
        <v>0</v>
      </c>
      <c r="AQ225" s="18">
        <f t="shared" si="270"/>
        <v>0</v>
      </c>
      <c r="AR225" s="18">
        <f t="shared" si="271"/>
        <v>0</v>
      </c>
      <c r="AS225" s="18">
        <f t="shared" si="272"/>
        <v>0</v>
      </c>
      <c r="AT225" s="18">
        <f t="shared" si="273"/>
        <v>0</v>
      </c>
      <c r="AU225" s="18">
        <f t="shared" si="274"/>
        <v>0</v>
      </c>
      <c r="AV225" s="18">
        <f t="shared" si="275"/>
        <v>0</v>
      </c>
      <c r="AW225" s="18">
        <f t="shared" si="276"/>
        <v>0</v>
      </c>
      <c r="AX225" s="18">
        <f t="shared" si="277"/>
        <v>0</v>
      </c>
    </row>
    <row r="226" spans="1:50" x14ac:dyDescent="0.25">
      <c r="A226">
        <f>feecalcs!A220</f>
        <v>0</v>
      </c>
      <c r="B226">
        <f>feecalcs!B220</f>
        <v>0</v>
      </c>
      <c r="C226">
        <f>feecalcs!D220</f>
        <v>0</v>
      </c>
      <c r="D226">
        <f>feecalcs!F220</f>
        <v>0</v>
      </c>
      <c r="E226">
        <f>feecalcs!G220</f>
        <v>0</v>
      </c>
      <c r="F226">
        <f>client_info!F223</f>
        <v>0</v>
      </c>
      <c r="G226">
        <f>client_info!G223</f>
        <v>0</v>
      </c>
      <c r="H226">
        <f>VLOOKUP(F226,lifeexpectancy!A:C,IF(feesovertime!G226="M",2,3),FALSE)</f>
        <v>80.209999999999994</v>
      </c>
      <c r="J226" s="18">
        <f t="shared" si="256"/>
        <v>0</v>
      </c>
      <c r="K226" s="18">
        <f t="shared" ref="K226:AC226" si="302">IF(J226=0,0,IF($F226-1+K$7&gt;=65,J226*(1+$B$2-$B$3),J226*(1+$B$2)+$B$4))</f>
        <v>0</v>
      </c>
      <c r="L226" s="18">
        <f t="shared" si="302"/>
        <v>0</v>
      </c>
      <c r="M226" s="18">
        <f t="shared" si="302"/>
        <v>0</v>
      </c>
      <c r="N226" s="18">
        <f t="shared" si="302"/>
        <v>0</v>
      </c>
      <c r="O226" s="18">
        <f t="shared" si="302"/>
        <v>0</v>
      </c>
      <c r="P226" s="18">
        <f t="shared" si="302"/>
        <v>0</v>
      </c>
      <c r="Q226" s="18">
        <f t="shared" si="302"/>
        <v>0</v>
      </c>
      <c r="R226" s="18">
        <f t="shared" si="302"/>
        <v>0</v>
      </c>
      <c r="S226" s="18">
        <f t="shared" si="302"/>
        <v>0</v>
      </c>
      <c r="T226" s="18">
        <f t="shared" si="302"/>
        <v>0</v>
      </c>
      <c r="U226" s="18">
        <f t="shared" si="302"/>
        <v>0</v>
      </c>
      <c r="V226" s="18">
        <f t="shared" si="302"/>
        <v>0</v>
      </c>
      <c r="W226" s="18">
        <f t="shared" si="302"/>
        <v>0</v>
      </c>
      <c r="X226" s="18">
        <f t="shared" si="302"/>
        <v>0</v>
      </c>
      <c r="Y226" s="18">
        <f t="shared" si="302"/>
        <v>0</v>
      </c>
      <c r="Z226" s="18">
        <f t="shared" si="302"/>
        <v>0</v>
      </c>
      <c r="AA226" s="18">
        <f t="shared" si="302"/>
        <v>0</v>
      </c>
      <c r="AB226" s="18">
        <f t="shared" si="302"/>
        <v>0</v>
      </c>
      <c r="AC226" s="18">
        <f t="shared" si="302"/>
        <v>0</v>
      </c>
      <c r="AE226" s="18">
        <f t="shared" si="258"/>
        <v>0</v>
      </c>
      <c r="AF226" s="18">
        <f t="shared" si="259"/>
        <v>0</v>
      </c>
      <c r="AG226" s="18">
        <f t="shared" si="260"/>
        <v>0</v>
      </c>
      <c r="AH226" s="18">
        <f t="shared" si="261"/>
        <v>0</v>
      </c>
      <c r="AI226" s="18">
        <f t="shared" si="262"/>
        <v>0</v>
      </c>
      <c r="AJ226" s="18">
        <f t="shared" si="263"/>
        <v>0</v>
      </c>
      <c r="AK226" s="18">
        <f t="shared" si="264"/>
        <v>0</v>
      </c>
      <c r="AL226" s="18">
        <f t="shared" si="265"/>
        <v>0</v>
      </c>
      <c r="AM226" s="18">
        <f t="shared" si="266"/>
        <v>0</v>
      </c>
      <c r="AN226" s="18">
        <f t="shared" si="267"/>
        <v>0</v>
      </c>
      <c r="AO226" s="18">
        <f t="shared" si="268"/>
        <v>0</v>
      </c>
      <c r="AP226" s="18">
        <f t="shared" si="269"/>
        <v>0</v>
      </c>
      <c r="AQ226" s="18">
        <f t="shared" si="270"/>
        <v>0</v>
      </c>
      <c r="AR226" s="18">
        <f t="shared" si="271"/>
        <v>0</v>
      </c>
      <c r="AS226" s="18">
        <f t="shared" si="272"/>
        <v>0</v>
      </c>
      <c r="AT226" s="18">
        <f t="shared" si="273"/>
        <v>0</v>
      </c>
      <c r="AU226" s="18">
        <f t="shared" si="274"/>
        <v>0</v>
      </c>
      <c r="AV226" s="18">
        <f t="shared" si="275"/>
        <v>0</v>
      </c>
      <c r="AW226" s="18">
        <f t="shared" si="276"/>
        <v>0</v>
      </c>
      <c r="AX226" s="18">
        <f t="shared" si="277"/>
        <v>0</v>
      </c>
    </row>
    <row r="227" spans="1:50" x14ac:dyDescent="0.25">
      <c r="A227">
        <f>feecalcs!A221</f>
        <v>0</v>
      </c>
      <c r="B227">
        <f>feecalcs!B221</f>
        <v>0</v>
      </c>
      <c r="C227">
        <f>feecalcs!D221</f>
        <v>0</v>
      </c>
      <c r="D227">
        <f>feecalcs!F221</f>
        <v>0</v>
      </c>
      <c r="E227">
        <f>feecalcs!G221</f>
        <v>0</v>
      </c>
      <c r="F227">
        <f>client_info!F224</f>
        <v>0</v>
      </c>
      <c r="G227">
        <f>client_info!G224</f>
        <v>0</v>
      </c>
      <c r="H227">
        <f>VLOOKUP(F227,lifeexpectancy!A:C,IF(feesovertime!G227="M",2,3),FALSE)</f>
        <v>80.209999999999994</v>
      </c>
      <c r="J227" s="18">
        <f t="shared" si="256"/>
        <v>0</v>
      </c>
      <c r="K227" s="18">
        <f t="shared" ref="K227:AC227" si="303">IF(J227=0,0,IF($F227-1+K$7&gt;=65,J227*(1+$B$2-$B$3),J227*(1+$B$2)+$B$4))</f>
        <v>0</v>
      </c>
      <c r="L227" s="18">
        <f t="shared" si="303"/>
        <v>0</v>
      </c>
      <c r="M227" s="18">
        <f t="shared" si="303"/>
        <v>0</v>
      </c>
      <c r="N227" s="18">
        <f t="shared" si="303"/>
        <v>0</v>
      </c>
      <c r="O227" s="18">
        <f t="shared" si="303"/>
        <v>0</v>
      </c>
      <c r="P227" s="18">
        <f t="shared" si="303"/>
        <v>0</v>
      </c>
      <c r="Q227" s="18">
        <f t="shared" si="303"/>
        <v>0</v>
      </c>
      <c r="R227" s="18">
        <f t="shared" si="303"/>
        <v>0</v>
      </c>
      <c r="S227" s="18">
        <f t="shared" si="303"/>
        <v>0</v>
      </c>
      <c r="T227" s="18">
        <f t="shared" si="303"/>
        <v>0</v>
      </c>
      <c r="U227" s="18">
        <f t="shared" si="303"/>
        <v>0</v>
      </c>
      <c r="V227" s="18">
        <f t="shared" si="303"/>
        <v>0</v>
      </c>
      <c r="W227" s="18">
        <f t="shared" si="303"/>
        <v>0</v>
      </c>
      <c r="X227" s="18">
        <f t="shared" si="303"/>
        <v>0</v>
      </c>
      <c r="Y227" s="18">
        <f t="shared" si="303"/>
        <v>0</v>
      </c>
      <c r="Z227" s="18">
        <f t="shared" si="303"/>
        <v>0</v>
      </c>
      <c r="AA227" s="18">
        <f t="shared" si="303"/>
        <v>0</v>
      </c>
      <c r="AB227" s="18">
        <f t="shared" si="303"/>
        <v>0</v>
      </c>
      <c r="AC227" s="18">
        <f t="shared" si="303"/>
        <v>0</v>
      </c>
      <c r="AE227" s="18">
        <f t="shared" si="258"/>
        <v>0</v>
      </c>
      <c r="AF227" s="18">
        <f t="shared" si="259"/>
        <v>0</v>
      </c>
      <c r="AG227" s="18">
        <f t="shared" si="260"/>
        <v>0</v>
      </c>
      <c r="AH227" s="18">
        <f t="shared" si="261"/>
        <v>0</v>
      </c>
      <c r="AI227" s="18">
        <f t="shared" si="262"/>
        <v>0</v>
      </c>
      <c r="AJ227" s="18">
        <f t="shared" si="263"/>
        <v>0</v>
      </c>
      <c r="AK227" s="18">
        <f t="shared" si="264"/>
        <v>0</v>
      </c>
      <c r="AL227" s="18">
        <f t="shared" si="265"/>
        <v>0</v>
      </c>
      <c r="AM227" s="18">
        <f t="shared" si="266"/>
        <v>0</v>
      </c>
      <c r="AN227" s="18">
        <f t="shared" si="267"/>
        <v>0</v>
      </c>
      <c r="AO227" s="18">
        <f t="shared" si="268"/>
        <v>0</v>
      </c>
      <c r="AP227" s="18">
        <f t="shared" si="269"/>
        <v>0</v>
      </c>
      <c r="AQ227" s="18">
        <f t="shared" si="270"/>
        <v>0</v>
      </c>
      <c r="AR227" s="18">
        <f t="shared" si="271"/>
        <v>0</v>
      </c>
      <c r="AS227" s="18">
        <f t="shared" si="272"/>
        <v>0</v>
      </c>
      <c r="AT227" s="18">
        <f t="shared" si="273"/>
        <v>0</v>
      </c>
      <c r="AU227" s="18">
        <f t="shared" si="274"/>
        <v>0</v>
      </c>
      <c r="AV227" s="18">
        <f t="shared" si="275"/>
        <v>0</v>
      </c>
      <c r="AW227" s="18">
        <f t="shared" si="276"/>
        <v>0</v>
      </c>
      <c r="AX227" s="18">
        <f t="shared" si="277"/>
        <v>0</v>
      </c>
    </row>
    <row r="228" spans="1:50" x14ac:dyDescent="0.25">
      <c r="A228">
        <f>feecalcs!A222</f>
        <v>0</v>
      </c>
      <c r="B228">
        <f>feecalcs!B222</f>
        <v>0</v>
      </c>
      <c r="C228">
        <f>feecalcs!D222</f>
        <v>0</v>
      </c>
      <c r="D228">
        <f>feecalcs!F222</f>
        <v>0</v>
      </c>
      <c r="E228">
        <f>feecalcs!G222</f>
        <v>0</v>
      </c>
      <c r="F228">
        <f>client_info!F225</f>
        <v>0</v>
      </c>
      <c r="G228">
        <f>client_info!G225</f>
        <v>0</v>
      </c>
      <c r="H228">
        <f>VLOOKUP(F228,lifeexpectancy!A:C,IF(feesovertime!G228="M",2,3),FALSE)</f>
        <v>80.209999999999994</v>
      </c>
      <c r="J228" s="18">
        <f t="shared" si="256"/>
        <v>0</v>
      </c>
      <c r="K228" s="18">
        <f t="shared" ref="K228:AC228" si="304">IF(J228=0,0,IF($F228-1+K$7&gt;=65,J228*(1+$B$2-$B$3),J228*(1+$B$2)+$B$4))</f>
        <v>0</v>
      </c>
      <c r="L228" s="18">
        <f t="shared" si="304"/>
        <v>0</v>
      </c>
      <c r="M228" s="18">
        <f t="shared" si="304"/>
        <v>0</v>
      </c>
      <c r="N228" s="18">
        <f t="shared" si="304"/>
        <v>0</v>
      </c>
      <c r="O228" s="18">
        <f t="shared" si="304"/>
        <v>0</v>
      </c>
      <c r="P228" s="18">
        <f t="shared" si="304"/>
        <v>0</v>
      </c>
      <c r="Q228" s="18">
        <f t="shared" si="304"/>
        <v>0</v>
      </c>
      <c r="R228" s="18">
        <f t="shared" si="304"/>
        <v>0</v>
      </c>
      <c r="S228" s="18">
        <f t="shared" si="304"/>
        <v>0</v>
      </c>
      <c r="T228" s="18">
        <f t="shared" si="304"/>
        <v>0</v>
      </c>
      <c r="U228" s="18">
        <f t="shared" si="304"/>
        <v>0</v>
      </c>
      <c r="V228" s="18">
        <f t="shared" si="304"/>
        <v>0</v>
      </c>
      <c r="W228" s="18">
        <f t="shared" si="304"/>
        <v>0</v>
      </c>
      <c r="X228" s="18">
        <f t="shared" si="304"/>
        <v>0</v>
      </c>
      <c r="Y228" s="18">
        <f t="shared" si="304"/>
        <v>0</v>
      </c>
      <c r="Z228" s="18">
        <f t="shared" si="304"/>
        <v>0</v>
      </c>
      <c r="AA228" s="18">
        <f t="shared" si="304"/>
        <v>0</v>
      </c>
      <c r="AB228" s="18">
        <f t="shared" si="304"/>
        <v>0</v>
      </c>
      <c r="AC228" s="18">
        <f t="shared" si="304"/>
        <v>0</v>
      </c>
      <c r="AE228" s="18">
        <f t="shared" si="258"/>
        <v>0</v>
      </c>
      <c r="AF228" s="18">
        <f t="shared" si="259"/>
        <v>0</v>
      </c>
      <c r="AG228" s="18">
        <f t="shared" si="260"/>
        <v>0</v>
      </c>
      <c r="AH228" s="18">
        <f t="shared" si="261"/>
        <v>0</v>
      </c>
      <c r="AI228" s="18">
        <f t="shared" si="262"/>
        <v>0</v>
      </c>
      <c r="AJ228" s="18">
        <f t="shared" si="263"/>
        <v>0</v>
      </c>
      <c r="AK228" s="18">
        <f t="shared" si="264"/>
        <v>0</v>
      </c>
      <c r="AL228" s="18">
        <f t="shared" si="265"/>
        <v>0</v>
      </c>
      <c r="AM228" s="18">
        <f t="shared" si="266"/>
        <v>0</v>
      </c>
      <c r="AN228" s="18">
        <f t="shared" si="267"/>
        <v>0</v>
      </c>
      <c r="AO228" s="18">
        <f t="shared" si="268"/>
        <v>0</v>
      </c>
      <c r="AP228" s="18">
        <f t="shared" si="269"/>
        <v>0</v>
      </c>
      <c r="AQ228" s="18">
        <f t="shared" si="270"/>
        <v>0</v>
      </c>
      <c r="AR228" s="18">
        <f t="shared" si="271"/>
        <v>0</v>
      </c>
      <c r="AS228" s="18">
        <f t="shared" si="272"/>
        <v>0</v>
      </c>
      <c r="AT228" s="18">
        <f t="shared" si="273"/>
        <v>0</v>
      </c>
      <c r="AU228" s="18">
        <f t="shared" si="274"/>
        <v>0</v>
      </c>
      <c r="AV228" s="18">
        <f t="shared" si="275"/>
        <v>0</v>
      </c>
      <c r="AW228" s="18">
        <f t="shared" si="276"/>
        <v>0</v>
      </c>
      <c r="AX228" s="18">
        <f t="shared" si="277"/>
        <v>0</v>
      </c>
    </row>
    <row r="229" spans="1:50" x14ac:dyDescent="0.25">
      <c r="A229">
        <f>feecalcs!A223</f>
        <v>0</v>
      </c>
      <c r="B229">
        <f>feecalcs!B223</f>
        <v>0</v>
      </c>
      <c r="C229">
        <f>feecalcs!D223</f>
        <v>0</v>
      </c>
      <c r="D229">
        <f>feecalcs!F223</f>
        <v>0</v>
      </c>
      <c r="E229">
        <f>feecalcs!G223</f>
        <v>0</v>
      </c>
      <c r="F229">
        <f>client_info!F226</f>
        <v>0</v>
      </c>
      <c r="G229">
        <f>client_info!G226</f>
        <v>0</v>
      </c>
      <c r="H229">
        <f>VLOOKUP(F229,lifeexpectancy!A:C,IF(feesovertime!G229="M",2,3),FALSE)</f>
        <v>80.209999999999994</v>
      </c>
      <c r="J229" s="18">
        <f t="shared" si="256"/>
        <v>0</v>
      </c>
      <c r="K229" s="18">
        <f t="shared" ref="K229:AC229" si="305">IF(J229=0,0,IF($F229-1+K$7&gt;=65,J229*(1+$B$2-$B$3),J229*(1+$B$2)+$B$4))</f>
        <v>0</v>
      </c>
      <c r="L229" s="18">
        <f t="shared" si="305"/>
        <v>0</v>
      </c>
      <c r="M229" s="18">
        <f t="shared" si="305"/>
        <v>0</v>
      </c>
      <c r="N229" s="18">
        <f t="shared" si="305"/>
        <v>0</v>
      </c>
      <c r="O229" s="18">
        <f t="shared" si="305"/>
        <v>0</v>
      </c>
      <c r="P229" s="18">
        <f t="shared" si="305"/>
        <v>0</v>
      </c>
      <c r="Q229" s="18">
        <f t="shared" si="305"/>
        <v>0</v>
      </c>
      <c r="R229" s="18">
        <f t="shared" si="305"/>
        <v>0</v>
      </c>
      <c r="S229" s="18">
        <f t="shared" si="305"/>
        <v>0</v>
      </c>
      <c r="T229" s="18">
        <f t="shared" si="305"/>
        <v>0</v>
      </c>
      <c r="U229" s="18">
        <f t="shared" si="305"/>
        <v>0</v>
      </c>
      <c r="V229" s="18">
        <f t="shared" si="305"/>
        <v>0</v>
      </c>
      <c r="W229" s="18">
        <f t="shared" si="305"/>
        <v>0</v>
      </c>
      <c r="X229" s="18">
        <f t="shared" si="305"/>
        <v>0</v>
      </c>
      <c r="Y229" s="18">
        <f t="shared" si="305"/>
        <v>0</v>
      </c>
      <c r="Z229" s="18">
        <f t="shared" si="305"/>
        <v>0</v>
      </c>
      <c r="AA229" s="18">
        <f t="shared" si="305"/>
        <v>0</v>
      </c>
      <c r="AB229" s="18">
        <f t="shared" si="305"/>
        <v>0</v>
      </c>
      <c r="AC229" s="18">
        <f t="shared" si="305"/>
        <v>0</v>
      </c>
      <c r="AE229" s="18">
        <f t="shared" si="258"/>
        <v>0</v>
      </c>
      <c r="AF229" s="18">
        <f t="shared" si="259"/>
        <v>0</v>
      </c>
      <c r="AG229" s="18">
        <f t="shared" si="260"/>
        <v>0</v>
      </c>
      <c r="AH229" s="18">
        <f t="shared" si="261"/>
        <v>0</v>
      </c>
      <c r="AI229" s="18">
        <f t="shared" si="262"/>
        <v>0</v>
      </c>
      <c r="AJ229" s="18">
        <f t="shared" si="263"/>
        <v>0</v>
      </c>
      <c r="AK229" s="18">
        <f t="shared" si="264"/>
        <v>0</v>
      </c>
      <c r="AL229" s="18">
        <f t="shared" si="265"/>
        <v>0</v>
      </c>
      <c r="AM229" s="18">
        <f t="shared" si="266"/>
        <v>0</v>
      </c>
      <c r="AN229" s="18">
        <f t="shared" si="267"/>
        <v>0</v>
      </c>
      <c r="AO229" s="18">
        <f t="shared" si="268"/>
        <v>0</v>
      </c>
      <c r="AP229" s="18">
        <f t="shared" si="269"/>
        <v>0</v>
      </c>
      <c r="AQ229" s="18">
        <f t="shared" si="270"/>
        <v>0</v>
      </c>
      <c r="AR229" s="18">
        <f t="shared" si="271"/>
        <v>0</v>
      </c>
      <c r="AS229" s="18">
        <f t="shared" si="272"/>
        <v>0</v>
      </c>
      <c r="AT229" s="18">
        <f t="shared" si="273"/>
        <v>0</v>
      </c>
      <c r="AU229" s="18">
        <f t="shared" si="274"/>
        <v>0</v>
      </c>
      <c r="AV229" s="18">
        <f t="shared" si="275"/>
        <v>0</v>
      </c>
      <c r="AW229" s="18">
        <f t="shared" si="276"/>
        <v>0</v>
      </c>
      <c r="AX229" s="18">
        <f t="shared" si="277"/>
        <v>0</v>
      </c>
    </row>
    <row r="230" spans="1:50" x14ac:dyDescent="0.25">
      <c r="A230">
        <f>feecalcs!A224</f>
        <v>0</v>
      </c>
      <c r="B230">
        <f>feecalcs!B224</f>
        <v>0</v>
      </c>
      <c r="C230">
        <f>feecalcs!D224</f>
        <v>0</v>
      </c>
      <c r="D230">
        <f>feecalcs!F224</f>
        <v>0</v>
      </c>
      <c r="E230">
        <f>feecalcs!G224</f>
        <v>0</v>
      </c>
      <c r="F230">
        <f>client_info!F227</f>
        <v>0</v>
      </c>
      <c r="G230">
        <f>client_info!G227</f>
        <v>0</v>
      </c>
      <c r="H230">
        <f>VLOOKUP(F230,lifeexpectancy!A:C,IF(feesovertime!G230="M",2,3),FALSE)</f>
        <v>80.209999999999994</v>
      </c>
      <c r="J230" s="18">
        <f t="shared" si="256"/>
        <v>0</v>
      </c>
      <c r="K230" s="18">
        <f t="shared" ref="K230:AC230" si="306">IF(J230=0,0,IF($F230-1+K$7&gt;=65,J230*(1+$B$2-$B$3),J230*(1+$B$2)+$B$4))</f>
        <v>0</v>
      </c>
      <c r="L230" s="18">
        <f t="shared" si="306"/>
        <v>0</v>
      </c>
      <c r="M230" s="18">
        <f t="shared" si="306"/>
        <v>0</v>
      </c>
      <c r="N230" s="18">
        <f t="shared" si="306"/>
        <v>0</v>
      </c>
      <c r="O230" s="18">
        <f t="shared" si="306"/>
        <v>0</v>
      </c>
      <c r="P230" s="18">
        <f t="shared" si="306"/>
        <v>0</v>
      </c>
      <c r="Q230" s="18">
        <f t="shared" si="306"/>
        <v>0</v>
      </c>
      <c r="R230" s="18">
        <f t="shared" si="306"/>
        <v>0</v>
      </c>
      <c r="S230" s="18">
        <f t="shared" si="306"/>
        <v>0</v>
      </c>
      <c r="T230" s="18">
        <f t="shared" si="306"/>
        <v>0</v>
      </c>
      <c r="U230" s="18">
        <f t="shared" si="306"/>
        <v>0</v>
      </c>
      <c r="V230" s="18">
        <f t="shared" si="306"/>
        <v>0</v>
      </c>
      <c r="W230" s="18">
        <f t="shared" si="306"/>
        <v>0</v>
      </c>
      <c r="X230" s="18">
        <f t="shared" si="306"/>
        <v>0</v>
      </c>
      <c r="Y230" s="18">
        <f t="shared" si="306"/>
        <v>0</v>
      </c>
      <c r="Z230" s="18">
        <f t="shared" si="306"/>
        <v>0</v>
      </c>
      <c r="AA230" s="18">
        <f t="shared" si="306"/>
        <v>0</v>
      </c>
      <c r="AB230" s="18">
        <f t="shared" si="306"/>
        <v>0</v>
      </c>
      <c r="AC230" s="18">
        <f t="shared" si="306"/>
        <v>0</v>
      </c>
      <c r="AE230" s="18">
        <f t="shared" si="258"/>
        <v>0</v>
      </c>
      <c r="AF230" s="18">
        <f t="shared" si="259"/>
        <v>0</v>
      </c>
      <c r="AG230" s="18">
        <f t="shared" si="260"/>
        <v>0</v>
      </c>
      <c r="AH230" s="18">
        <f t="shared" si="261"/>
        <v>0</v>
      </c>
      <c r="AI230" s="18">
        <f t="shared" si="262"/>
        <v>0</v>
      </c>
      <c r="AJ230" s="18">
        <f t="shared" si="263"/>
        <v>0</v>
      </c>
      <c r="AK230" s="18">
        <f t="shared" si="264"/>
        <v>0</v>
      </c>
      <c r="AL230" s="18">
        <f t="shared" si="265"/>
        <v>0</v>
      </c>
      <c r="AM230" s="18">
        <f t="shared" si="266"/>
        <v>0</v>
      </c>
      <c r="AN230" s="18">
        <f t="shared" si="267"/>
        <v>0</v>
      </c>
      <c r="AO230" s="18">
        <f t="shared" si="268"/>
        <v>0</v>
      </c>
      <c r="AP230" s="18">
        <f t="shared" si="269"/>
        <v>0</v>
      </c>
      <c r="AQ230" s="18">
        <f t="shared" si="270"/>
        <v>0</v>
      </c>
      <c r="AR230" s="18">
        <f t="shared" si="271"/>
        <v>0</v>
      </c>
      <c r="AS230" s="18">
        <f t="shared" si="272"/>
        <v>0</v>
      </c>
      <c r="AT230" s="18">
        <f t="shared" si="273"/>
        <v>0</v>
      </c>
      <c r="AU230" s="18">
        <f t="shared" si="274"/>
        <v>0</v>
      </c>
      <c r="AV230" s="18">
        <f t="shared" si="275"/>
        <v>0</v>
      </c>
      <c r="AW230" s="18">
        <f t="shared" si="276"/>
        <v>0</v>
      </c>
      <c r="AX230" s="18">
        <f t="shared" si="277"/>
        <v>0</v>
      </c>
    </row>
    <row r="231" spans="1:50" x14ac:dyDescent="0.25">
      <c r="A231">
        <f>feecalcs!A225</f>
        <v>0</v>
      </c>
      <c r="B231">
        <f>feecalcs!B225</f>
        <v>0</v>
      </c>
      <c r="C231">
        <f>feecalcs!D225</f>
        <v>0</v>
      </c>
      <c r="D231">
        <f>feecalcs!F225</f>
        <v>0</v>
      </c>
      <c r="E231">
        <f>feecalcs!G225</f>
        <v>0</v>
      </c>
      <c r="F231">
        <f>client_info!F228</f>
        <v>0</v>
      </c>
      <c r="G231">
        <f>client_info!G228</f>
        <v>0</v>
      </c>
      <c r="H231">
        <f>VLOOKUP(F231,lifeexpectancy!A:C,IF(feesovertime!G231="M",2,3),FALSE)</f>
        <v>80.209999999999994</v>
      </c>
      <c r="J231" s="18">
        <f t="shared" si="256"/>
        <v>0</v>
      </c>
      <c r="K231" s="18">
        <f t="shared" ref="K231:AC231" si="307">IF(J231=0,0,IF($F231-1+K$7&gt;=65,J231*(1+$B$2-$B$3),J231*(1+$B$2)+$B$4))</f>
        <v>0</v>
      </c>
      <c r="L231" s="18">
        <f t="shared" si="307"/>
        <v>0</v>
      </c>
      <c r="M231" s="18">
        <f t="shared" si="307"/>
        <v>0</v>
      </c>
      <c r="N231" s="18">
        <f t="shared" si="307"/>
        <v>0</v>
      </c>
      <c r="O231" s="18">
        <f t="shared" si="307"/>
        <v>0</v>
      </c>
      <c r="P231" s="18">
        <f t="shared" si="307"/>
        <v>0</v>
      </c>
      <c r="Q231" s="18">
        <f t="shared" si="307"/>
        <v>0</v>
      </c>
      <c r="R231" s="18">
        <f t="shared" si="307"/>
        <v>0</v>
      </c>
      <c r="S231" s="18">
        <f t="shared" si="307"/>
        <v>0</v>
      </c>
      <c r="T231" s="18">
        <f t="shared" si="307"/>
        <v>0</v>
      </c>
      <c r="U231" s="18">
        <f t="shared" si="307"/>
        <v>0</v>
      </c>
      <c r="V231" s="18">
        <f t="shared" si="307"/>
        <v>0</v>
      </c>
      <c r="W231" s="18">
        <f t="shared" si="307"/>
        <v>0</v>
      </c>
      <c r="X231" s="18">
        <f t="shared" si="307"/>
        <v>0</v>
      </c>
      <c r="Y231" s="18">
        <f t="shared" si="307"/>
        <v>0</v>
      </c>
      <c r="Z231" s="18">
        <f t="shared" si="307"/>
        <v>0</v>
      </c>
      <c r="AA231" s="18">
        <f t="shared" si="307"/>
        <v>0</v>
      </c>
      <c r="AB231" s="18">
        <f t="shared" si="307"/>
        <v>0</v>
      </c>
      <c r="AC231" s="18">
        <f t="shared" si="307"/>
        <v>0</v>
      </c>
      <c r="AE231" s="18">
        <f t="shared" si="258"/>
        <v>0</v>
      </c>
      <c r="AF231" s="18">
        <f t="shared" si="259"/>
        <v>0</v>
      </c>
      <c r="AG231" s="18">
        <f t="shared" si="260"/>
        <v>0</v>
      </c>
      <c r="AH231" s="18">
        <f t="shared" si="261"/>
        <v>0</v>
      </c>
      <c r="AI231" s="18">
        <f t="shared" si="262"/>
        <v>0</v>
      </c>
      <c r="AJ231" s="18">
        <f t="shared" si="263"/>
        <v>0</v>
      </c>
      <c r="AK231" s="18">
        <f t="shared" si="264"/>
        <v>0</v>
      </c>
      <c r="AL231" s="18">
        <f t="shared" si="265"/>
        <v>0</v>
      </c>
      <c r="AM231" s="18">
        <f t="shared" si="266"/>
        <v>0</v>
      </c>
      <c r="AN231" s="18">
        <f t="shared" si="267"/>
        <v>0</v>
      </c>
      <c r="AO231" s="18">
        <f t="shared" si="268"/>
        <v>0</v>
      </c>
      <c r="AP231" s="18">
        <f t="shared" si="269"/>
        <v>0</v>
      </c>
      <c r="AQ231" s="18">
        <f t="shared" si="270"/>
        <v>0</v>
      </c>
      <c r="AR231" s="18">
        <f t="shared" si="271"/>
        <v>0</v>
      </c>
      <c r="AS231" s="18">
        <f t="shared" si="272"/>
        <v>0</v>
      </c>
      <c r="AT231" s="18">
        <f t="shared" si="273"/>
        <v>0</v>
      </c>
      <c r="AU231" s="18">
        <f t="shared" si="274"/>
        <v>0</v>
      </c>
      <c r="AV231" s="18">
        <f t="shared" si="275"/>
        <v>0</v>
      </c>
      <c r="AW231" s="18">
        <f t="shared" si="276"/>
        <v>0</v>
      </c>
      <c r="AX231" s="18">
        <f t="shared" si="277"/>
        <v>0</v>
      </c>
    </row>
    <row r="232" spans="1:50" x14ac:dyDescent="0.25">
      <c r="A232">
        <f>feecalcs!A226</f>
        <v>0</v>
      </c>
      <c r="B232">
        <f>feecalcs!B226</f>
        <v>0</v>
      </c>
      <c r="C232">
        <f>feecalcs!D226</f>
        <v>0</v>
      </c>
      <c r="D232">
        <f>feecalcs!F226</f>
        <v>0</v>
      </c>
      <c r="E232">
        <f>feecalcs!G226</f>
        <v>0</v>
      </c>
      <c r="F232">
        <f>client_info!F229</f>
        <v>0</v>
      </c>
      <c r="G232">
        <f>client_info!G229</f>
        <v>0</v>
      </c>
      <c r="H232">
        <f>VLOOKUP(F232,lifeexpectancy!A:C,IF(feesovertime!G232="M",2,3),FALSE)</f>
        <v>80.209999999999994</v>
      </c>
      <c r="J232" s="18">
        <f t="shared" si="256"/>
        <v>0</v>
      </c>
      <c r="K232" s="18">
        <f t="shared" ref="K232:AC232" si="308">IF(J232=0,0,IF($F232-1+K$7&gt;=65,J232*(1+$B$2-$B$3),J232*(1+$B$2)+$B$4))</f>
        <v>0</v>
      </c>
      <c r="L232" s="18">
        <f t="shared" si="308"/>
        <v>0</v>
      </c>
      <c r="M232" s="18">
        <f t="shared" si="308"/>
        <v>0</v>
      </c>
      <c r="N232" s="18">
        <f t="shared" si="308"/>
        <v>0</v>
      </c>
      <c r="O232" s="18">
        <f t="shared" si="308"/>
        <v>0</v>
      </c>
      <c r="P232" s="18">
        <f t="shared" si="308"/>
        <v>0</v>
      </c>
      <c r="Q232" s="18">
        <f t="shared" si="308"/>
        <v>0</v>
      </c>
      <c r="R232" s="18">
        <f t="shared" si="308"/>
        <v>0</v>
      </c>
      <c r="S232" s="18">
        <f t="shared" si="308"/>
        <v>0</v>
      </c>
      <c r="T232" s="18">
        <f t="shared" si="308"/>
        <v>0</v>
      </c>
      <c r="U232" s="18">
        <f t="shared" si="308"/>
        <v>0</v>
      </c>
      <c r="V232" s="18">
        <f t="shared" si="308"/>
        <v>0</v>
      </c>
      <c r="W232" s="18">
        <f t="shared" si="308"/>
        <v>0</v>
      </c>
      <c r="X232" s="18">
        <f t="shared" si="308"/>
        <v>0</v>
      </c>
      <c r="Y232" s="18">
        <f t="shared" si="308"/>
        <v>0</v>
      </c>
      <c r="Z232" s="18">
        <f t="shared" si="308"/>
        <v>0</v>
      </c>
      <c r="AA232" s="18">
        <f t="shared" si="308"/>
        <v>0</v>
      </c>
      <c r="AB232" s="18">
        <f t="shared" si="308"/>
        <v>0</v>
      </c>
      <c r="AC232" s="18">
        <f t="shared" si="308"/>
        <v>0</v>
      </c>
      <c r="AE232" s="18">
        <f t="shared" si="258"/>
        <v>0</v>
      </c>
      <c r="AF232" s="18">
        <f t="shared" si="259"/>
        <v>0</v>
      </c>
      <c r="AG232" s="18">
        <f t="shared" si="260"/>
        <v>0</v>
      </c>
      <c r="AH232" s="18">
        <f t="shared" si="261"/>
        <v>0</v>
      </c>
      <c r="AI232" s="18">
        <f t="shared" si="262"/>
        <v>0</v>
      </c>
      <c r="AJ232" s="18">
        <f t="shared" si="263"/>
        <v>0</v>
      </c>
      <c r="AK232" s="18">
        <f t="shared" si="264"/>
        <v>0</v>
      </c>
      <c r="AL232" s="18">
        <f t="shared" si="265"/>
        <v>0</v>
      </c>
      <c r="AM232" s="18">
        <f t="shared" si="266"/>
        <v>0</v>
      </c>
      <c r="AN232" s="18">
        <f t="shared" si="267"/>
        <v>0</v>
      </c>
      <c r="AO232" s="18">
        <f t="shared" si="268"/>
        <v>0</v>
      </c>
      <c r="AP232" s="18">
        <f t="shared" si="269"/>
        <v>0</v>
      </c>
      <c r="AQ232" s="18">
        <f t="shared" si="270"/>
        <v>0</v>
      </c>
      <c r="AR232" s="18">
        <f t="shared" si="271"/>
        <v>0</v>
      </c>
      <c r="AS232" s="18">
        <f t="shared" si="272"/>
        <v>0</v>
      </c>
      <c r="AT232" s="18">
        <f t="shared" si="273"/>
        <v>0</v>
      </c>
      <c r="AU232" s="18">
        <f t="shared" si="274"/>
        <v>0</v>
      </c>
      <c r="AV232" s="18">
        <f t="shared" si="275"/>
        <v>0</v>
      </c>
      <c r="AW232" s="18">
        <f t="shared" si="276"/>
        <v>0</v>
      </c>
      <c r="AX232" s="18">
        <f t="shared" si="277"/>
        <v>0</v>
      </c>
    </row>
    <row r="233" spans="1:50" x14ac:dyDescent="0.25">
      <c r="A233">
        <f>feecalcs!A227</f>
        <v>0</v>
      </c>
      <c r="B233">
        <f>feecalcs!B227</f>
        <v>0</v>
      </c>
      <c r="C233">
        <f>feecalcs!D227</f>
        <v>0</v>
      </c>
      <c r="D233">
        <f>feecalcs!F227</f>
        <v>0</v>
      </c>
      <c r="E233">
        <f>feecalcs!G227</f>
        <v>0</v>
      </c>
      <c r="F233">
        <f>client_info!F230</f>
        <v>0</v>
      </c>
      <c r="G233">
        <f>client_info!G230</f>
        <v>0</v>
      </c>
      <c r="H233">
        <f>VLOOKUP(F233,lifeexpectancy!A:C,IF(feesovertime!G233="M",2,3),FALSE)</f>
        <v>80.209999999999994</v>
      </c>
      <c r="J233" s="18">
        <f t="shared" si="256"/>
        <v>0</v>
      </c>
      <c r="K233" s="18">
        <f t="shared" ref="K233:AC233" si="309">IF(J233=0,0,IF($F233-1+K$7&gt;=65,J233*(1+$B$2-$B$3),J233*(1+$B$2)+$B$4))</f>
        <v>0</v>
      </c>
      <c r="L233" s="18">
        <f t="shared" si="309"/>
        <v>0</v>
      </c>
      <c r="M233" s="18">
        <f t="shared" si="309"/>
        <v>0</v>
      </c>
      <c r="N233" s="18">
        <f t="shared" si="309"/>
        <v>0</v>
      </c>
      <c r="O233" s="18">
        <f t="shared" si="309"/>
        <v>0</v>
      </c>
      <c r="P233" s="18">
        <f t="shared" si="309"/>
        <v>0</v>
      </c>
      <c r="Q233" s="18">
        <f t="shared" si="309"/>
        <v>0</v>
      </c>
      <c r="R233" s="18">
        <f t="shared" si="309"/>
        <v>0</v>
      </c>
      <c r="S233" s="18">
        <f t="shared" si="309"/>
        <v>0</v>
      </c>
      <c r="T233" s="18">
        <f t="shared" si="309"/>
        <v>0</v>
      </c>
      <c r="U233" s="18">
        <f t="shared" si="309"/>
        <v>0</v>
      </c>
      <c r="V233" s="18">
        <f t="shared" si="309"/>
        <v>0</v>
      </c>
      <c r="W233" s="18">
        <f t="shared" si="309"/>
        <v>0</v>
      </c>
      <c r="X233" s="18">
        <f t="shared" si="309"/>
        <v>0</v>
      </c>
      <c r="Y233" s="18">
        <f t="shared" si="309"/>
        <v>0</v>
      </c>
      <c r="Z233" s="18">
        <f t="shared" si="309"/>
        <v>0</v>
      </c>
      <c r="AA233" s="18">
        <f t="shared" si="309"/>
        <v>0</v>
      </c>
      <c r="AB233" s="18">
        <f t="shared" si="309"/>
        <v>0</v>
      </c>
      <c r="AC233" s="18">
        <f t="shared" si="309"/>
        <v>0</v>
      </c>
      <c r="AE233" s="18">
        <f t="shared" si="258"/>
        <v>0</v>
      </c>
      <c r="AF233" s="18">
        <f t="shared" si="259"/>
        <v>0</v>
      </c>
      <c r="AG233" s="18">
        <f t="shared" si="260"/>
        <v>0</v>
      </c>
      <c r="AH233" s="18">
        <f t="shared" si="261"/>
        <v>0</v>
      </c>
      <c r="AI233" s="18">
        <f t="shared" si="262"/>
        <v>0</v>
      </c>
      <c r="AJ233" s="18">
        <f t="shared" si="263"/>
        <v>0</v>
      </c>
      <c r="AK233" s="18">
        <f t="shared" si="264"/>
        <v>0</v>
      </c>
      <c r="AL233" s="18">
        <f t="shared" si="265"/>
        <v>0</v>
      </c>
      <c r="AM233" s="18">
        <f t="shared" si="266"/>
        <v>0</v>
      </c>
      <c r="AN233" s="18">
        <f t="shared" si="267"/>
        <v>0</v>
      </c>
      <c r="AO233" s="18">
        <f t="shared" si="268"/>
        <v>0</v>
      </c>
      <c r="AP233" s="18">
        <f t="shared" si="269"/>
        <v>0</v>
      </c>
      <c r="AQ233" s="18">
        <f t="shared" si="270"/>
        <v>0</v>
      </c>
      <c r="AR233" s="18">
        <f t="shared" si="271"/>
        <v>0</v>
      </c>
      <c r="AS233" s="18">
        <f t="shared" si="272"/>
        <v>0</v>
      </c>
      <c r="AT233" s="18">
        <f t="shared" si="273"/>
        <v>0</v>
      </c>
      <c r="AU233" s="18">
        <f t="shared" si="274"/>
        <v>0</v>
      </c>
      <c r="AV233" s="18">
        <f t="shared" si="275"/>
        <v>0</v>
      </c>
      <c r="AW233" s="18">
        <f t="shared" si="276"/>
        <v>0</v>
      </c>
      <c r="AX233" s="18">
        <f t="shared" si="277"/>
        <v>0</v>
      </c>
    </row>
    <row r="234" spans="1:50" x14ac:dyDescent="0.25">
      <c r="A234">
        <f>feecalcs!A228</f>
        <v>0</v>
      </c>
      <c r="B234">
        <f>feecalcs!B228</f>
        <v>0</v>
      </c>
      <c r="C234">
        <f>feecalcs!D228</f>
        <v>0</v>
      </c>
      <c r="D234">
        <f>feecalcs!F228</f>
        <v>0</v>
      </c>
      <c r="E234">
        <f>feecalcs!G228</f>
        <v>0</v>
      </c>
      <c r="F234">
        <f>client_info!F231</f>
        <v>0</v>
      </c>
      <c r="G234">
        <f>client_info!G231</f>
        <v>0</v>
      </c>
      <c r="H234">
        <f>VLOOKUP(F234,lifeexpectancy!A:C,IF(feesovertime!G234="M",2,3),FALSE)</f>
        <v>80.209999999999994</v>
      </c>
      <c r="J234" s="18">
        <f t="shared" si="256"/>
        <v>0</v>
      </c>
      <c r="K234" s="18">
        <f t="shared" ref="K234:AC234" si="310">IF(J234=0,0,IF($F234-1+K$7&gt;=65,J234*(1+$B$2-$B$3),J234*(1+$B$2)+$B$4))</f>
        <v>0</v>
      </c>
      <c r="L234" s="18">
        <f t="shared" si="310"/>
        <v>0</v>
      </c>
      <c r="M234" s="18">
        <f t="shared" si="310"/>
        <v>0</v>
      </c>
      <c r="N234" s="18">
        <f t="shared" si="310"/>
        <v>0</v>
      </c>
      <c r="O234" s="18">
        <f t="shared" si="310"/>
        <v>0</v>
      </c>
      <c r="P234" s="18">
        <f t="shared" si="310"/>
        <v>0</v>
      </c>
      <c r="Q234" s="18">
        <f t="shared" si="310"/>
        <v>0</v>
      </c>
      <c r="R234" s="18">
        <f t="shared" si="310"/>
        <v>0</v>
      </c>
      <c r="S234" s="18">
        <f t="shared" si="310"/>
        <v>0</v>
      </c>
      <c r="T234" s="18">
        <f t="shared" si="310"/>
        <v>0</v>
      </c>
      <c r="U234" s="18">
        <f t="shared" si="310"/>
        <v>0</v>
      </c>
      <c r="V234" s="18">
        <f t="shared" si="310"/>
        <v>0</v>
      </c>
      <c r="W234" s="18">
        <f t="shared" si="310"/>
        <v>0</v>
      </c>
      <c r="X234" s="18">
        <f t="shared" si="310"/>
        <v>0</v>
      </c>
      <c r="Y234" s="18">
        <f t="shared" si="310"/>
        <v>0</v>
      </c>
      <c r="Z234" s="18">
        <f t="shared" si="310"/>
        <v>0</v>
      </c>
      <c r="AA234" s="18">
        <f t="shared" si="310"/>
        <v>0</v>
      </c>
      <c r="AB234" s="18">
        <f t="shared" si="310"/>
        <v>0</v>
      </c>
      <c r="AC234" s="18">
        <f t="shared" si="310"/>
        <v>0</v>
      </c>
      <c r="AE234" s="18">
        <f t="shared" si="258"/>
        <v>0</v>
      </c>
      <c r="AF234" s="18">
        <f t="shared" si="259"/>
        <v>0</v>
      </c>
      <c r="AG234" s="18">
        <f t="shared" si="260"/>
        <v>0</v>
      </c>
      <c r="AH234" s="18">
        <f t="shared" si="261"/>
        <v>0</v>
      </c>
      <c r="AI234" s="18">
        <f t="shared" si="262"/>
        <v>0</v>
      </c>
      <c r="AJ234" s="18">
        <f t="shared" si="263"/>
        <v>0</v>
      </c>
      <c r="AK234" s="18">
        <f t="shared" si="264"/>
        <v>0</v>
      </c>
      <c r="AL234" s="18">
        <f t="shared" si="265"/>
        <v>0</v>
      </c>
      <c r="AM234" s="18">
        <f t="shared" si="266"/>
        <v>0</v>
      </c>
      <c r="AN234" s="18">
        <f t="shared" si="267"/>
        <v>0</v>
      </c>
      <c r="AO234" s="18">
        <f t="shared" si="268"/>
        <v>0</v>
      </c>
      <c r="AP234" s="18">
        <f t="shared" si="269"/>
        <v>0</v>
      </c>
      <c r="AQ234" s="18">
        <f t="shared" si="270"/>
        <v>0</v>
      </c>
      <c r="AR234" s="18">
        <f t="shared" si="271"/>
        <v>0</v>
      </c>
      <c r="AS234" s="18">
        <f t="shared" si="272"/>
        <v>0</v>
      </c>
      <c r="AT234" s="18">
        <f t="shared" si="273"/>
        <v>0</v>
      </c>
      <c r="AU234" s="18">
        <f t="shared" si="274"/>
        <v>0</v>
      </c>
      <c r="AV234" s="18">
        <f t="shared" si="275"/>
        <v>0</v>
      </c>
      <c r="AW234" s="18">
        <f t="shared" si="276"/>
        <v>0</v>
      </c>
      <c r="AX234" s="18">
        <f t="shared" si="277"/>
        <v>0</v>
      </c>
    </row>
    <row r="235" spans="1:50" x14ac:dyDescent="0.25">
      <c r="A235">
        <f>feecalcs!A229</f>
        <v>0</v>
      </c>
      <c r="B235">
        <f>feecalcs!B229</f>
        <v>0</v>
      </c>
      <c r="C235">
        <f>feecalcs!D229</f>
        <v>0</v>
      </c>
      <c r="D235">
        <f>feecalcs!F229</f>
        <v>0</v>
      </c>
      <c r="E235">
        <f>feecalcs!G229</f>
        <v>0</v>
      </c>
      <c r="F235">
        <f>client_info!F232</f>
        <v>0</v>
      </c>
      <c r="G235">
        <f>client_info!G232</f>
        <v>0</v>
      </c>
      <c r="H235">
        <f>VLOOKUP(F235,lifeexpectancy!A:C,IF(feesovertime!G235="M",2,3),FALSE)</f>
        <v>80.209999999999994</v>
      </c>
      <c r="J235" s="18">
        <f t="shared" si="256"/>
        <v>0</v>
      </c>
      <c r="K235" s="18">
        <f t="shared" ref="K235:AC235" si="311">IF(J235=0,0,IF($F235-1+K$7&gt;=65,J235*(1+$B$2-$B$3),J235*(1+$B$2)+$B$4))</f>
        <v>0</v>
      </c>
      <c r="L235" s="18">
        <f t="shared" si="311"/>
        <v>0</v>
      </c>
      <c r="M235" s="18">
        <f t="shared" si="311"/>
        <v>0</v>
      </c>
      <c r="N235" s="18">
        <f t="shared" si="311"/>
        <v>0</v>
      </c>
      <c r="O235" s="18">
        <f t="shared" si="311"/>
        <v>0</v>
      </c>
      <c r="P235" s="18">
        <f t="shared" si="311"/>
        <v>0</v>
      </c>
      <c r="Q235" s="18">
        <f t="shared" si="311"/>
        <v>0</v>
      </c>
      <c r="R235" s="18">
        <f t="shared" si="311"/>
        <v>0</v>
      </c>
      <c r="S235" s="18">
        <f t="shared" si="311"/>
        <v>0</v>
      </c>
      <c r="T235" s="18">
        <f t="shared" si="311"/>
        <v>0</v>
      </c>
      <c r="U235" s="18">
        <f t="shared" si="311"/>
        <v>0</v>
      </c>
      <c r="V235" s="18">
        <f t="shared" si="311"/>
        <v>0</v>
      </c>
      <c r="W235" s="18">
        <f t="shared" si="311"/>
        <v>0</v>
      </c>
      <c r="X235" s="18">
        <f t="shared" si="311"/>
        <v>0</v>
      </c>
      <c r="Y235" s="18">
        <f t="shared" si="311"/>
        <v>0</v>
      </c>
      <c r="Z235" s="18">
        <f t="shared" si="311"/>
        <v>0</v>
      </c>
      <c r="AA235" s="18">
        <f t="shared" si="311"/>
        <v>0</v>
      </c>
      <c r="AB235" s="18">
        <f t="shared" si="311"/>
        <v>0</v>
      </c>
      <c r="AC235" s="18">
        <f t="shared" si="311"/>
        <v>0</v>
      </c>
      <c r="AE235" s="18">
        <f t="shared" si="258"/>
        <v>0</v>
      </c>
      <c r="AF235" s="18">
        <f t="shared" si="259"/>
        <v>0</v>
      </c>
      <c r="AG235" s="18">
        <f t="shared" si="260"/>
        <v>0</v>
      </c>
      <c r="AH235" s="18">
        <f t="shared" si="261"/>
        <v>0</v>
      </c>
      <c r="AI235" s="18">
        <f t="shared" si="262"/>
        <v>0</v>
      </c>
      <c r="AJ235" s="18">
        <f t="shared" si="263"/>
        <v>0</v>
      </c>
      <c r="AK235" s="18">
        <f t="shared" si="264"/>
        <v>0</v>
      </c>
      <c r="AL235" s="18">
        <f t="shared" si="265"/>
        <v>0</v>
      </c>
      <c r="AM235" s="18">
        <f t="shared" si="266"/>
        <v>0</v>
      </c>
      <c r="AN235" s="18">
        <f t="shared" si="267"/>
        <v>0</v>
      </c>
      <c r="AO235" s="18">
        <f t="shared" si="268"/>
        <v>0</v>
      </c>
      <c r="AP235" s="18">
        <f t="shared" si="269"/>
        <v>0</v>
      </c>
      <c r="AQ235" s="18">
        <f t="shared" si="270"/>
        <v>0</v>
      </c>
      <c r="AR235" s="18">
        <f t="shared" si="271"/>
        <v>0</v>
      </c>
      <c r="AS235" s="18">
        <f t="shared" si="272"/>
        <v>0</v>
      </c>
      <c r="AT235" s="18">
        <f t="shared" si="273"/>
        <v>0</v>
      </c>
      <c r="AU235" s="18">
        <f t="shared" si="274"/>
        <v>0</v>
      </c>
      <c r="AV235" s="18">
        <f t="shared" si="275"/>
        <v>0</v>
      </c>
      <c r="AW235" s="18">
        <f t="shared" si="276"/>
        <v>0</v>
      </c>
      <c r="AX235" s="18">
        <f t="shared" si="277"/>
        <v>0</v>
      </c>
    </row>
    <row r="236" spans="1:50" x14ac:dyDescent="0.25">
      <c r="A236">
        <f>feecalcs!A230</f>
        <v>0</v>
      </c>
      <c r="B236">
        <f>feecalcs!B230</f>
        <v>0</v>
      </c>
      <c r="C236">
        <f>feecalcs!D230</f>
        <v>0</v>
      </c>
      <c r="D236">
        <f>feecalcs!F230</f>
        <v>0</v>
      </c>
      <c r="E236">
        <f>feecalcs!G230</f>
        <v>0</v>
      </c>
      <c r="F236">
        <f>client_info!F233</f>
        <v>0</v>
      </c>
      <c r="G236">
        <f>client_info!G233</f>
        <v>0</v>
      </c>
      <c r="H236">
        <f>VLOOKUP(F236,lifeexpectancy!A:C,IF(feesovertime!G236="M",2,3),FALSE)</f>
        <v>80.209999999999994</v>
      </c>
      <c r="J236" s="18">
        <f t="shared" si="256"/>
        <v>0</v>
      </c>
      <c r="K236" s="18">
        <f t="shared" ref="K236:AC236" si="312">IF(J236=0,0,IF($F236-1+K$7&gt;=65,J236*(1+$B$2-$B$3),J236*(1+$B$2)+$B$4))</f>
        <v>0</v>
      </c>
      <c r="L236" s="18">
        <f t="shared" si="312"/>
        <v>0</v>
      </c>
      <c r="M236" s="18">
        <f t="shared" si="312"/>
        <v>0</v>
      </c>
      <c r="N236" s="18">
        <f t="shared" si="312"/>
        <v>0</v>
      </c>
      <c r="O236" s="18">
        <f t="shared" si="312"/>
        <v>0</v>
      </c>
      <c r="P236" s="18">
        <f t="shared" si="312"/>
        <v>0</v>
      </c>
      <c r="Q236" s="18">
        <f t="shared" si="312"/>
        <v>0</v>
      </c>
      <c r="R236" s="18">
        <f t="shared" si="312"/>
        <v>0</v>
      </c>
      <c r="S236" s="18">
        <f t="shared" si="312"/>
        <v>0</v>
      </c>
      <c r="T236" s="18">
        <f t="shared" si="312"/>
        <v>0</v>
      </c>
      <c r="U236" s="18">
        <f t="shared" si="312"/>
        <v>0</v>
      </c>
      <c r="V236" s="18">
        <f t="shared" si="312"/>
        <v>0</v>
      </c>
      <c r="W236" s="18">
        <f t="shared" si="312"/>
        <v>0</v>
      </c>
      <c r="X236" s="18">
        <f t="shared" si="312"/>
        <v>0</v>
      </c>
      <c r="Y236" s="18">
        <f t="shared" si="312"/>
        <v>0</v>
      </c>
      <c r="Z236" s="18">
        <f t="shared" si="312"/>
        <v>0</v>
      </c>
      <c r="AA236" s="18">
        <f t="shared" si="312"/>
        <v>0</v>
      </c>
      <c r="AB236" s="18">
        <f t="shared" si="312"/>
        <v>0</v>
      </c>
      <c r="AC236" s="18">
        <f t="shared" si="312"/>
        <v>0</v>
      </c>
      <c r="AE236" s="18">
        <f t="shared" si="258"/>
        <v>0</v>
      </c>
      <c r="AF236" s="18">
        <f t="shared" si="259"/>
        <v>0</v>
      </c>
      <c r="AG236" s="18">
        <f t="shared" si="260"/>
        <v>0</v>
      </c>
      <c r="AH236" s="18">
        <f t="shared" si="261"/>
        <v>0</v>
      </c>
      <c r="AI236" s="18">
        <f t="shared" si="262"/>
        <v>0</v>
      </c>
      <c r="AJ236" s="18">
        <f t="shared" si="263"/>
        <v>0</v>
      </c>
      <c r="AK236" s="18">
        <f t="shared" si="264"/>
        <v>0</v>
      </c>
      <c r="AL236" s="18">
        <f t="shared" si="265"/>
        <v>0</v>
      </c>
      <c r="AM236" s="18">
        <f t="shared" si="266"/>
        <v>0</v>
      </c>
      <c r="AN236" s="18">
        <f t="shared" si="267"/>
        <v>0</v>
      </c>
      <c r="AO236" s="18">
        <f t="shared" si="268"/>
        <v>0</v>
      </c>
      <c r="AP236" s="18">
        <f t="shared" si="269"/>
        <v>0</v>
      </c>
      <c r="AQ236" s="18">
        <f t="shared" si="270"/>
        <v>0</v>
      </c>
      <c r="AR236" s="18">
        <f t="shared" si="271"/>
        <v>0</v>
      </c>
      <c r="AS236" s="18">
        <f t="shared" si="272"/>
        <v>0</v>
      </c>
      <c r="AT236" s="18">
        <f t="shared" si="273"/>
        <v>0</v>
      </c>
      <c r="AU236" s="18">
        <f t="shared" si="274"/>
        <v>0</v>
      </c>
      <c r="AV236" s="18">
        <f t="shared" si="275"/>
        <v>0</v>
      </c>
      <c r="AW236" s="18">
        <f t="shared" si="276"/>
        <v>0</v>
      </c>
      <c r="AX236" s="18">
        <f t="shared" si="277"/>
        <v>0</v>
      </c>
    </row>
    <row r="237" spans="1:50" x14ac:dyDescent="0.25">
      <c r="A237">
        <f>feecalcs!A231</f>
        <v>0</v>
      </c>
      <c r="B237">
        <f>feecalcs!B231</f>
        <v>0</v>
      </c>
      <c r="C237">
        <f>feecalcs!D231</f>
        <v>0</v>
      </c>
      <c r="D237">
        <f>feecalcs!F231</f>
        <v>0</v>
      </c>
      <c r="E237">
        <f>feecalcs!G231</f>
        <v>0</v>
      </c>
      <c r="F237">
        <f>client_info!F234</f>
        <v>0</v>
      </c>
      <c r="G237">
        <f>client_info!G234</f>
        <v>0</v>
      </c>
      <c r="H237">
        <f>VLOOKUP(F237,lifeexpectancy!A:C,IF(feesovertime!G237="M",2,3),FALSE)</f>
        <v>80.209999999999994</v>
      </c>
      <c r="J237" s="18">
        <f t="shared" si="256"/>
        <v>0</v>
      </c>
      <c r="K237" s="18">
        <f t="shared" ref="K237:AC237" si="313">IF(J237=0,0,IF($F237-1+K$7&gt;=65,J237*(1+$B$2-$B$3),J237*(1+$B$2)+$B$4))</f>
        <v>0</v>
      </c>
      <c r="L237" s="18">
        <f t="shared" si="313"/>
        <v>0</v>
      </c>
      <c r="M237" s="18">
        <f t="shared" si="313"/>
        <v>0</v>
      </c>
      <c r="N237" s="18">
        <f t="shared" si="313"/>
        <v>0</v>
      </c>
      <c r="O237" s="18">
        <f t="shared" si="313"/>
        <v>0</v>
      </c>
      <c r="P237" s="18">
        <f t="shared" si="313"/>
        <v>0</v>
      </c>
      <c r="Q237" s="18">
        <f t="shared" si="313"/>
        <v>0</v>
      </c>
      <c r="R237" s="18">
        <f t="shared" si="313"/>
        <v>0</v>
      </c>
      <c r="S237" s="18">
        <f t="shared" si="313"/>
        <v>0</v>
      </c>
      <c r="T237" s="18">
        <f t="shared" si="313"/>
        <v>0</v>
      </c>
      <c r="U237" s="18">
        <f t="shared" si="313"/>
        <v>0</v>
      </c>
      <c r="V237" s="18">
        <f t="shared" si="313"/>
        <v>0</v>
      </c>
      <c r="W237" s="18">
        <f t="shared" si="313"/>
        <v>0</v>
      </c>
      <c r="X237" s="18">
        <f t="shared" si="313"/>
        <v>0</v>
      </c>
      <c r="Y237" s="18">
        <f t="shared" si="313"/>
        <v>0</v>
      </c>
      <c r="Z237" s="18">
        <f t="shared" si="313"/>
        <v>0</v>
      </c>
      <c r="AA237" s="18">
        <f t="shared" si="313"/>
        <v>0</v>
      </c>
      <c r="AB237" s="18">
        <f t="shared" si="313"/>
        <v>0</v>
      </c>
      <c r="AC237" s="18">
        <f t="shared" si="313"/>
        <v>0</v>
      </c>
      <c r="AE237" s="18">
        <f t="shared" si="258"/>
        <v>0</v>
      </c>
      <c r="AF237" s="18">
        <f t="shared" si="259"/>
        <v>0</v>
      </c>
      <c r="AG237" s="18">
        <f t="shared" si="260"/>
        <v>0</v>
      </c>
      <c r="AH237" s="18">
        <f t="shared" si="261"/>
        <v>0</v>
      </c>
      <c r="AI237" s="18">
        <f t="shared" si="262"/>
        <v>0</v>
      </c>
      <c r="AJ237" s="18">
        <f t="shared" si="263"/>
        <v>0</v>
      </c>
      <c r="AK237" s="18">
        <f t="shared" si="264"/>
        <v>0</v>
      </c>
      <c r="AL237" s="18">
        <f t="shared" si="265"/>
        <v>0</v>
      </c>
      <c r="AM237" s="18">
        <f t="shared" si="266"/>
        <v>0</v>
      </c>
      <c r="AN237" s="18">
        <f t="shared" si="267"/>
        <v>0</v>
      </c>
      <c r="AO237" s="18">
        <f t="shared" si="268"/>
        <v>0</v>
      </c>
      <c r="AP237" s="18">
        <f t="shared" si="269"/>
        <v>0</v>
      </c>
      <c r="AQ237" s="18">
        <f t="shared" si="270"/>
        <v>0</v>
      </c>
      <c r="AR237" s="18">
        <f t="shared" si="271"/>
        <v>0</v>
      </c>
      <c r="AS237" s="18">
        <f t="shared" si="272"/>
        <v>0</v>
      </c>
      <c r="AT237" s="18">
        <f t="shared" si="273"/>
        <v>0</v>
      </c>
      <c r="AU237" s="18">
        <f t="shared" si="274"/>
        <v>0</v>
      </c>
      <c r="AV237" s="18">
        <f t="shared" si="275"/>
        <v>0</v>
      </c>
      <c r="AW237" s="18">
        <f t="shared" si="276"/>
        <v>0</v>
      </c>
      <c r="AX237" s="18">
        <f t="shared" si="277"/>
        <v>0</v>
      </c>
    </row>
    <row r="238" spans="1:50" x14ac:dyDescent="0.25">
      <c r="A238">
        <f>feecalcs!A232</f>
        <v>0</v>
      </c>
      <c r="B238">
        <f>feecalcs!B232</f>
        <v>0</v>
      </c>
      <c r="C238">
        <f>feecalcs!D232</f>
        <v>0</v>
      </c>
      <c r="D238">
        <f>feecalcs!F232</f>
        <v>0</v>
      </c>
      <c r="E238">
        <f>feecalcs!G232</f>
        <v>0</v>
      </c>
      <c r="F238">
        <f>client_info!F235</f>
        <v>0</v>
      </c>
      <c r="G238">
        <f>client_info!G235</f>
        <v>0</v>
      </c>
      <c r="H238">
        <f>VLOOKUP(F238,lifeexpectancy!A:C,IF(feesovertime!G238="M",2,3),FALSE)</f>
        <v>80.209999999999994</v>
      </c>
      <c r="J238" s="18">
        <f t="shared" si="256"/>
        <v>0</v>
      </c>
      <c r="K238" s="18">
        <f t="shared" ref="K238:AC238" si="314">IF(J238=0,0,IF($F238-1+K$7&gt;=65,J238*(1+$B$2-$B$3),J238*(1+$B$2)+$B$4))</f>
        <v>0</v>
      </c>
      <c r="L238" s="18">
        <f t="shared" si="314"/>
        <v>0</v>
      </c>
      <c r="M238" s="18">
        <f t="shared" si="314"/>
        <v>0</v>
      </c>
      <c r="N238" s="18">
        <f t="shared" si="314"/>
        <v>0</v>
      </c>
      <c r="O238" s="18">
        <f t="shared" si="314"/>
        <v>0</v>
      </c>
      <c r="P238" s="18">
        <f t="shared" si="314"/>
        <v>0</v>
      </c>
      <c r="Q238" s="18">
        <f t="shared" si="314"/>
        <v>0</v>
      </c>
      <c r="R238" s="18">
        <f t="shared" si="314"/>
        <v>0</v>
      </c>
      <c r="S238" s="18">
        <f t="shared" si="314"/>
        <v>0</v>
      </c>
      <c r="T238" s="18">
        <f t="shared" si="314"/>
        <v>0</v>
      </c>
      <c r="U238" s="18">
        <f t="shared" si="314"/>
        <v>0</v>
      </c>
      <c r="V238" s="18">
        <f t="shared" si="314"/>
        <v>0</v>
      </c>
      <c r="W238" s="18">
        <f t="shared" si="314"/>
        <v>0</v>
      </c>
      <c r="X238" s="18">
        <f t="shared" si="314"/>
        <v>0</v>
      </c>
      <c r="Y238" s="18">
        <f t="shared" si="314"/>
        <v>0</v>
      </c>
      <c r="Z238" s="18">
        <f t="shared" si="314"/>
        <v>0</v>
      </c>
      <c r="AA238" s="18">
        <f t="shared" si="314"/>
        <v>0</v>
      </c>
      <c r="AB238" s="18">
        <f t="shared" si="314"/>
        <v>0</v>
      </c>
      <c r="AC238" s="18">
        <f t="shared" si="314"/>
        <v>0</v>
      </c>
      <c r="AE238" s="18">
        <f t="shared" si="258"/>
        <v>0</v>
      </c>
      <c r="AF238" s="18">
        <f t="shared" si="259"/>
        <v>0</v>
      </c>
      <c r="AG238" s="18">
        <f t="shared" si="260"/>
        <v>0</v>
      </c>
      <c r="AH238" s="18">
        <f t="shared" si="261"/>
        <v>0</v>
      </c>
      <c r="AI238" s="18">
        <f t="shared" si="262"/>
        <v>0</v>
      </c>
      <c r="AJ238" s="18">
        <f t="shared" si="263"/>
        <v>0</v>
      </c>
      <c r="AK238" s="18">
        <f t="shared" si="264"/>
        <v>0</v>
      </c>
      <c r="AL238" s="18">
        <f t="shared" si="265"/>
        <v>0</v>
      </c>
      <c r="AM238" s="18">
        <f t="shared" si="266"/>
        <v>0</v>
      </c>
      <c r="AN238" s="18">
        <f t="shared" si="267"/>
        <v>0</v>
      </c>
      <c r="AO238" s="18">
        <f t="shared" si="268"/>
        <v>0</v>
      </c>
      <c r="AP238" s="18">
        <f t="shared" si="269"/>
        <v>0</v>
      </c>
      <c r="AQ238" s="18">
        <f t="shared" si="270"/>
        <v>0</v>
      </c>
      <c r="AR238" s="18">
        <f t="shared" si="271"/>
        <v>0</v>
      </c>
      <c r="AS238" s="18">
        <f t="shared" si="272"/>
        <v>0</v>
      </c>
      <c r="AT238" s="18">
        <f t="shared" si="273"/>
        <v>0</v>
      </c>
      <c r="AU238" s="18">
        <f t="shared" si="274"/>
        <v>0</v>
      </c>
      <c r="AV238" s="18">
        <f t="shared" si="275"/>
        <v>0</v>
      </c>
      <c r="AW238" s="18">
        <f t="shared" si="276"/>
        <v>0</v>
      </c>
      <c r="AX238" s="18">
        <f t="shared" si="277"/>
        <v>0</v>
      </c>
    </row>
    <row r="239" spans="1:50" x14ac:dyDescent="0.25">
      <c r="A239">
        <f>feecalcs!A233</f>
        <v>0</v>
      </c>
      <c r="B239">
        <f>feecalcs!B233</f>
        <v>0</v>
      </c>
      <c r="C239">
        <f>feecalcs!D233</f>
        <v>0</v>
      </c>
      <c r="D239">
        <f>feecalcs!F233</f>
        <v>0</v>
      </c>
      <c r="E239">
        <f>feecalcs!G233</f>
        <v>0</v>
      </c>
      <c r="F239">
        <f>client_info!F236</f>
        <v>0</v>
      </c>
      <c r="G239">
        <f>client_info!G236</f>
        <v>0</v>
      </c>
      <c r="H239">
        <f>VLOOKUP(F239,lifeexpectancy!A:C,IF(feesovertime!G239="M",2,3),FALSE)</f>
        <v>80.209999999999994</v>
      </c>
      <c r="J239" s="18">
        <f t="shared" si="256"/>
        <v>0</v>
      </c>
      <c r="K239" s="18">
        <f t="shared" ref="K239:AC239" si="315">IF(J239=0,0,IF($F239-1+K$7&gt;=65,J239*(1+$B$2-$B$3),J239*(1+$B$2)+$B$4))</f>
        <v>0</v>
      </c>
      <c r="L239" s="18">
        <f t="shared" si="315"/>
        <v>0</v>
      </c>
      <c r="M239" s="18">
        <f t="shared" si="315"/>
        <v>0</v>
      </c>
      <c r="N239" s="18">
        <f t="shared" si="315"/>
        <v>0</v>
      </c>
      <c r="O239" s="18">
        <f t="shared" si="315"/>
        <v>0</v>
      </c>
      <c r="P239" s="18">
        <f t="shared" si="315"/>
        <v>0</v>
      </c>
      <c r="Q239" s="18">
        <f t="shared" si="315"/>
        <v>0</v>
      </c>
      <c r="R239" s="18">
        <f t="shared" si="315"/>
        <v>0</v>
      </c>
      <c r="S239" s="18">
        <f t="shared" si="315"/>
        <v>0</v>
      </c>
      <c r="T239" s="18">
        <f t="shared" si="315"/>
        <v>0</v>
      </c>
      <c r="U239" s="18">
        <f t="shared" si="315"/>
        <v>0</v>
      </c>
      <c r="V239" s="18">
        <f t="shared" si="315"/>
        <v>0</v>
      </c>
      <c r="W239" s="18">
        <f t="shared" si="315"/>
        <v>0</v>
      </c>
      <c r="X239" s="18">
        <f t="shared" si="315"/>
        <v>0</v>
      </c>
      <c r="Y239" s="18">
        <f t="shared" si="315"/>
        <v>0</v>
      </c>
      <c r="Z239" s="18">
        <f t="shared" si="315"/>
        <v>0</v>
      </c>
      <c r="AA239" s="18">
        <f t="shared" si="315"/>
        <v>0</v>
      </c>
      <c r="AB239" s="18">
        <f t="shared" si="315"/>
        <v>0</v>
      </c>
      <c r="AC239" s="18">
        <f t="shared" si="315"/>
        <v>0</v>
      </c>
      <c r="AE239" s="18">
        <f t="shared" si="258"/>
        <v>0</v>
      </c>
      <c r="AF239" s="18">
        <f t="shared" si="259"/>
        <v>0</v>
      </c>
      <c r="AG239" s="18">
        <f t="shared" si="260"/>
        <v>0</v>
      </c>
      <c r="AH239" s="18">
        <f t="shared" si="261"/>
        <v>0</v>
      </c>
      <c r="AI239" s="18">
        <f t="shared" si="262"/>
        <v>0</v>
      </c>
      <c r="AJ239" s="18">
        <f t="shared" si="263"/>
        <v>0</v>
      </c>
      <c r="AK239" s="18">
        <f t="shared" si="264"/>
        <v>0</v>
      </c>
      <c r="AL239" s="18">
        <f t="shared" si="265"/>
        <v>0</v>
      </c>
      <c r="AM239" s="18">
        <f t="shared" si="266"/>
        <v>0</v>
      </c>
      <c r="AN239" s="18">
        <f t="shared" si="267"/>
        <v>0</v>
      </c>
      <c r="AO239" s="18">
        <f t="shared" si="268"/>
        <v>0</v>
      </c>
      <c r="AP239" s="18">
        <f t="shared" si="269"/>
        <v>0</v>
      </c>
      <c r="AQ239" s="18">
        <f t="shared" si="270"/>
        <v>0</v>
      </c>
      <c r="AR239" s="18">
        <f t="shared" si="271"/>
        <v>0</v>
      </c>
      <c r="AS239" s="18">
        <f t="shared" si="272"/>
        <v>0</v>
      </c>
      <c r="AT239" s="18">
        <f t="shared" si="273"/>
        <v>0</v>
      </c>
      <c r="AU239" s="18">
        <f t="shared" si="274"/>
        <v>0</v>
      </c>
      <c r="AV239" s="18">
        <f t="shared" si="275"/>
        <v>0</v>
      </c>
      <c r="AW239" s="18">
        <f t="shared" si="276"/>
        <v>0</v>
      </c>
      <c r="AX239" s="18">
        <f t="shared" si="277"/>
        <v>0</v>
      </c>
    </row>
    <row r="240" spans="1:50" x14ac:dyDescent="0.25">
      <c r="A240">
        <f>feecalcs!A234</f>
        <v>0</v>
      </c>
      <c r="B240">
        <f>feecalcs!B234</f>
        <v>0</v>
      </c>
      <c r="C240">
        <f>feecalcs!D234</f>
        <v>0</v>
      </c>
      <c r="D240">
        <f>feecalcs!F234</f>
        <v>0</v>
      </c>
      <c r="E240">
        <f>feecalcs!G234</f>
        <v>0</v>
      </c>
      <c r="F240">
        <f>client_info!F237</f>
        <v>0</v>
      </c>
      <c r="G240">
        <f>client_info!G237</f>
        <v>0</v>
      </c>
      <c r="H240">
        <f>VLOOKUP(F240,lifeexpectancy!A:C,IF(feesovertime!G240="M",2,3),FALSE)</f>
        <v>80.209999999999994</v>
      </c>
      <c r="J240" s="18">
        <f t="shared" si="256"/>
        <v>0</v>
      </c>
      <c r="K240" s="18">
        <f t="shared" ref="K240:AC240" si="316">IF(J240=0,0,IF($F240-1+K$7&gt;=65,J240*(1+$B$2-$B$3),J240*(1+$B$2)+$B$4))</f>
        <v>0</v>
      </c>
      <c r="L240" s="18">
        <f t="shared" si="316"/>
        <v>0</v>
      </c>
      <c r="M240" s="18">
        <f t="shared" si="316"/>
        <v>0</v>
      </c>
      <c r="N240" s="18">
        <f t="shared" si="316"/>
        <v>0</v>
      </c>
      <c r="O240" s="18">
        <f t="shared" si="316"/>
        <v>0</v>
      </c>
      <c r="P240" s="18">
        <f t="shared" si="316"/>
        <v>0</v>
      </c>
      <c r="Q240" s="18">
        <f t="shared" si="316"/>
        <v>0</v>
      </c>
      <c r="R240" s="18">
        <f t="shared" si="316"/>
        <v>0</v>
      </c>
      <c r="S240" s="18">
        <f t="shared" si="316"/>
        <v>0</v>
      </c>
      <c r="T240" s="18">
        <f t="shared" si="316"/>
        <v>0</v>
      </c>
      <c r="U240" s="18">
        <f t="shared" si="316"/>
        <v>0</v>
      </c>
      <c r="V240" s="18">
        <f t="shared" si="316"/>
        <v>0</v>
      </c>
      <c r="W240" s="18">
        <f t="shared" si="316"/>
        <v>0</v>
      </c>
      <c r="X240" s="18">
        <f t="shared" si="316"/>
        <v>0</v>
      </c>
      <c r="Y240" s="18">
        <f t="shared" si="316"/>
        <v>0</v>
      </c>
      <c r="Z240" s="18">
        <f t="shared" si="316"/>
        <v>0</v>
      </c>
      <c r="AA240" s="18">
        <f t="shared" si="316"/>
        <v>0</v>
      </c>
      <c r="AB240" s="18">
        <f t="shared" si="316"/>
        <v>0</v>
      </c>
      <c r="AC240" s="18">
        <f t="shared" si="316"/>
        <v>0</v>
      </c>
      <c r="AE240" s="18">
        <f t="shared" si="258"/>
        <v>0</v>
      </c>
      <c r="AF240" s="18">
        <f t="shared" si="259"/>
        <v>0</v>
      </c>
      <c r="AG240" s="18">
        <f t="shared" si="260"/>
        <v>0</v>
      </c>
      <c r="AH240" s="18">
        <f t="shared" si="261"/>
        <v>0</v>
      </c>
      <c r="AI240" s="18">
        <f t="shared" si="262"/>
        <v>0</v>
      </c>
      <c r="AJ240" s="18">
        <f t="shared" si="263"/>
        <v>0</v>
      </c>
      <c r="AK240" s="18">
        <f t="shared" si="264"/>
        <v>0</v>
      </c>
      <c r="AL240" s="18">
        <f t="shared" si="265"/>
        <v>0</v>
      </c>
      <c r="AM240" s="18">
        <f t="shared" si="266"/>
        <v>0</v>
      </c>
      <c r="AN240" s="18">
        <f t="shared" si="267"/>
        <v>0</v>
      </c>
      <c r="AO240" s="18">
        <f t="shared" si="268"/>
        <v>0</v>
      </c>
      <c r="AP240" s="18">
        <f t="shared" si="269"/>
        <v>0</v>
      </c>
      <c r="AQ240" s="18">
        <f t="shared" si="270"/>
        <v>0</v>
      </c>
      <c r="AR240" s="18">
        <f t="shared" si="271"/>
        <v>0</v>
      </c>
      <c r="AS240" s="18">
        <f t="shared" si="272"/>
        <v>0</v>
      </c>
      <c r="AT240" s="18">
        <f t="shared" si="273"/>
        <v>0</v>
      </c>
      <c r="AU240" s="18">
        <f t="shared" si="274"/>
        <v>0</v>
      </c>
      <c r="AV240" s="18">
        <f t="shared" si="275"/>
        <v>0</v>
      </c>
      <c r="AW240" s="18">
        <f t="shared" si="276"/>
        <v>0</v>
      </c>
      <c r="AX240" s="18">
        <f t="shared" si="277"/>
        <v>0</v>
      </c>
    </row>
    <row r="241" spans="1:50" x14ac:dyDescent="0.25">
      <c r="A241">
        <f>feecalcs!A235</f>
        <v>0</v>
      </c>
      <c r="B241">
        <f>feecalcs!B235</f>
        <v>0</v>
      </c>
      <c r="C241">
        <f>feecalcs!D235</f>
        <v>0</v>
      </c>
      <c r="D241">
        <f>feecalcs!F235</f>
        <v>0</v>
      </c>
      <c r="E241">
        <f>feecalcs!G235</f>
        <v>0</v>
      </c>
      <c r="F241">
        <f>client_info!F238</f>
        <v>0</v>
      </c>
      <c r="G241">
        <f>client_info!G238</f>
        <v>0</v>
      </c>
      <c r="H241">
        <f>VLOOKUP(F241,lifeexpectancy!A:C,IF(feesovertime!G241="M",2,3),FALSE)</f>
        <v>80.209999999999994</v>
      </c>
      <c r="J241" s="18">
        <f t="shared" si="256"/>
        <v>0</v>
      </c>
      <c r="K241" s="18">
        <f t="shared" ref="K241:AC241" si="317">IF(J241=0,0,IF($F241-1+K$7&gt;=65,J241*(1+$B$2-$B$3),J241*(1+$B$2)+$B$4))</f>
        <v>0</v>
      </c>
      <c r="L241" s="18">
        <f t="shared" si="317"/>
        <v>0</v>
      </c>
      <c r="M241" s="18">
        <f t="shared" si="317"/>
        <v>0</v>
      </c>
      <c r="N241" s="18">
        <f t="shared" si="317"/>
        <v>0</v>
      </c>
      <c r="O241" s="18">
        <f t="shared" si="317"/>
        <v>0</v>
      </c>
      <c r="P241" s="18">
        <f t="shared" si="317"/>
        <v>0</v>
      </c>
      <c r="Q241" s="18">
        <f t="shared" si="317"/>
        <v>0</v>
      </c>
      <c r="R241" s="18">
        <f t="shared" si="317"/>
        <v>0</v>
      </c>
      <c r="S241" s="18">
        <f t="shared" si="317"/>
        <v>0</v>
      </c>
      <c r="T241" s="18">
        <f t="shared" si="317"/>
        <v>0</v>
      </c>
      <c r="U241" s="18">
        <f t="shared" si="317"/>
        <v>0</v>
      </c>
      <c r="V241" s="18">
        <f t="shared" si="317"/>
        <v>0</v>
      </c>
      <c r="W241" s="18">
        <f t="shared" si="317"/>
        <v>0</v>
      </c>
      <c r="X241" s="18">
        <f t="shared" si="317"/>
        <v>0</v>
      </c>
      <c r="Y241" s="18">
        <f t="shared" si="317"/>
        <v>0</v>
      </c>
      <c r="Z241" s="18">
        <f t="shared" si="317"/>
        <v>0</v>
      </c>
      <c r="AA241" s="18">
        <f t="shared" si="317"/>
        <v>0</v>
      </c>
      <c r="AB241" s="18">
        <f t="shared" si="317"/>
        <v>0</v>
      </c>
      <c r="AC241" s="18">
        <f t="shared" si="317"/>
        <v>0</v>
      </c>
      <c r="AE241" s="18">
        <f t="shared" si="258"/>
        <v>0</v>
      </c>
      <c r="AF241" s="18">
        <f t="shared" si="259"/>
        <v>0</v>
      </c>
      <c r="AG241" s="18">
        <f t="shared" si="260"/>
        <v>0</v>
      </c>
      <c r="AH241" s="18">
        <f t="shared" si="261"/>
        <v>0</v>
      </c>
      <c r="AI241" s="18">
        <f t="shared" si="262"/>
        <v>0</v>
      </c>
      <c r="AJ241" s="18">
        <f t="shared" si="263"/>
        <v>0</v>
      </c>
      <c r="AK241" s="18">
        <f t="shared" si="264"/>
        <v>0</v>
      </c>
      <c r="AL241" s="18">
        <f t="shared" si="265"/>
        <v>0</v>
      </c>
      <c r="AM241" s="18">
        <f t="shared" si="266"/>
        <v>0</v>
      </c>
      <c r="AN241" s="18">
        <f t="shared" si="267"/>
        <v>0</v>
      </c>
      <c r="AO241" s="18">
        <f t="shared" si="268"/>
        <v>0</v>
      </c>
      <c r="AP241" s="18">
        <f t="shared" si="269"/>
        <v>0</v>
      </c>
      <c r="AQ241" s="18">
        <f t="shared" si="270"/>
        <v>0</v>
      </c>
      <c r="AR241" s="18">
        <f t="shared" si="271"/>
        <v>0</v>
      </c>
      <c r="AS241" s="18">
        <f t="shared" si="272"/>
        <v>0</v>
      </c>
      <c r="AT241" s="18">
        <f t="shared" si="273"/>
        <v>0</v>
      </c>
      <c r="AU241" s="18">
        <f t="shared" si="274"/>
        <v>0</v>
      </c>
      <c r="AV241" s="18">
        <f t="shared" si="275"/>
        <v>0</v>
      </c>
      <c r="AW241" s="18">
        <f t="shared" si="276"/>
        <v>0</v>
      </c>
      <c r="AX241" s="18">
        <f t="shared" si="277"/>
        <v>0</v>
      </c>
    </row>
    <row r="242" spans="1:50" x14ac:dyDescent="0.25">
      <c r="A242">
        <f>feecalcs!A236</f>
        <v>0</v>
      </c>
      <c r="B242">
        <f>feecalcs!B236</f>
        <v>0</v>
      </c>
      <c r="C242">
        <f>feecalcs!D236</f>
        <v>0</v>
      </c>
      <c r="D242">
        <f>feecalcs!F236</f>
        <v>0</v>
      </c>
      <c r="E242">
        <f>feecalcs!G236</f>
        <v>0</v>
      </c>
      <c r="F242">
        <f>client_info!F239</f>
        <v>0</v>
      </c>
      <c r="G242">
        <f>client_info!G239</f>
        <v>0</v>
      </c>
      <c r="H242">
        <f>VLOOKUP(F242,lifeexpectancy!A:C,IF(feesovertime!G242="M",2,3),FALSE)</f>
        <v>80.209999999999994</v>
      </c>
      <c r="J242" s="18">
        <f t="shared" si="256"/>
        <v>0</v>
      </c>
      <c r="K242" s="18">
        <f t="shared" ref="K242:AC242" si="318">IF(J242=0,0,IF($F242-1+K$7&gt;=65,J242*(1+$B$2-$B$3),J242*(1+$B$2)+$B$4))</f>
        <v>0</v>
      </c>
      <c r="L242" s="18">
        <f t="shared" si="318"/>
        <v>0</v>
      </c>
      <c r="M242" s="18">
        <f t="shared" si="318"/>
        <v>0</v>
      </c>
      <c r="N242" s="18">
        <f t="shared" si="318"/>
        <v>0</v>
      </c>
      <c r="O242" s="18">
        <f t="shared" si="318"/>
        <v>0</v>
      </c>
      <c r="P242" s="18">
        <f t="shared" si="318"/>
        <v>0</v>
      </c>
      <c r="Q242" s="18">
        <f t="shared" si="318"/>
        <v>0</v>
      </c>
      <c r="R242" s="18">
        <f t="shared" si="318"/>
        <v>0</v>
      </c>
      <c r="S242" s="18">
        <f t="shared" si="318"/>
        <v>0</v>
      </c>
      <c r="T242" s="18">
        <f t="shared" si="318"/>
        <v>0</v>
      </c>
      <c r="U242" s="18">
        <f t="shared" si="318"/>
        <v>0</v>
      </c>
      <c r="V242" s="18">
        <f t="shared" si="318"/>
        <v>0</v>
      </c>
      <c r="W242" s="18">
        <f t="shared" si="318"/>
        <v>0</v>
      </c>
      <c r="X242" s="18">
        <f t="shared" si="318"/>
        <v>0</v>
      </c>
      <c r="Y242" s="18">
        <f t="shared" si="318"/>
        <v>0</v>
      </c>
      <c r="Z242" s="18">
        <f t="shared" si="318"/>
        <v>0</v>
      </c>
      <c r="AA242" s="18">
        <f t="shared" si="318"/>
        <v>0</v>
      </c>
      <c r="AB242" s="18">
        <f t="shared" si="318"/>
        <v>0</v>
      </c>
      <c r="AC242" s="18">
        <f t="shared" si="318"/>
        <v>0</v>
      </c>
      <c r="AE242" s="18">
        <f t="shared" si="258"/>
        <v>0</v>
      </c>
      <c r="AF242" s="18">
        <f t="shared" si="259"/>
        <v>0</v>
      </c>
      <c r="AG242" s="18">
        <f t="shared" si="260"/>
        <v>0</v>
      </c>
      <c r="AH242" s="18">
        <f t="shared" si="261"/>
        <v>0</v>
      </c>
      <c r="AI242" s="18">
        <f t="shared" si="262"/>
        <v>0</v>
      </c>
      <c r="AJ242" s="18">
        <f t="shared" si="263"/>
        <v>0</v>
      </c>
      <c r="AK242" s="18">
        <f t="shared" si="264"/>
        <v>0</v>
      </c>
      <c r="AL242" s="18">
        <f t="shared" si="265"/>
        <v>0</v>
      </c>
      <c r="AM242" s="18">
        <f t="shared" si="266"/>
        <v>0</v>
      </c>
      <c r="AN242" s="18">
        <f t="shared" si="267"/>
        <v>0</v>
      </c>
      <c r="AO242" s="18">
        <f t="shared" si="268"/>
        <v>0</v>
      </c>
      <c r="AP242" s="18">
        <f t="shared" si="269"/>
        <v>0</v>
      </c>
      <c r="AQ242" s="18">
        <f t="shared" si="270"/>
        <v>0</v>
      </c>
      <c r="AR242" s="18">
        <f t="shared" si="271"/>
        <v>0</v>
      </c>
      <c r="AS242" s="18">
        <f t="shared" si="272"/>
        <v>0</v>
      </c>
      <c r="AT242" s="18">
        <f t="shared" si="273"/>
        <v>0</v>
      </c>
      <c r="AU242" s="18">
        <f t="shared" si="274"/>
        <v>0</v>
      </c>
      <c r="AV242" s="18">
        <f t="shared" si="275"/>
        <v>0</v>
      </c>
      <c r="AW242" s="18">
        <f t="shared" si="276"/>
        <v>0</v>
      </c>
      <c r="AX242" s="18">
        <f t="shared" si="277"/>
        <v>0</v>
      </c>
    </row>
    <row r="243" spans="1:50" x14ac:dyDescent="0.25">
      <c r="A243">
        <f>feecalcs!A237</f>
        <v>0</v>
      </c>
      <c r="B243">
        <f>feecalcs!B237</f>
        <v>0</v>
      </c>
      <c r="C243">
        <f>feecalcs!D237</f>
        <v>0</v>
      </c>
      <c r="D243">
        <f>feecalcs!F237</f>
        <v>0</v>
      </c>
      <c r="E243">
        <f>feecalcs!G237</f>
        <v>0</v>
      </c>
      <c r="F243">
        <f>client_info!F240</f>
        <v>0</v>
      </c>
      <c r="G243">
        <f>client_info!G240</f>
        <v>0</v>
      </c>
      <c r="H243">
        <f>VLOOKUP(F243,lifeexpectancy!A:C,IF(feesovertime!G243="M",2,3),FALSE)</f>
        <v>80.209999999999994</v>
      </c>
      <c r="J243" s="18">
        <f t="shared" si="256"/>
        <v>0</v>
      </c>
      <c r="K243" s="18">
        <f t="shared" ref="K243:AC243" si="319">IF(J243=0,0,IF($F243-1+K$7&gt;=65,J243*(1+$B$2-$B$3),J243*(1+$B$2)+$B$4))</f>
        <v>0</v>
      </c>
      <c r="L243" s="18">
        <f t="shared" si="319"/>
        <v>0</v>
      </c>
      <c r="M243" s="18">
        <f t="shared" si="319"/>
        <v>0</v>
      </c>
      <c r="N243" s="18">
        <f t="shared" si="319"/>
        <v>0</v>
      </c>
      <c r="O243" s="18">
        <f t="shared" si="319"/>
        <v>0</v>
      </c>
      <c r="P243" s="18">
        <f t="shared" si="319"/>
        <v>0</v>
      </c>
      <c r="Q243" s="18">
        <f t="shared" si="319"/>
        <v>0</v>
      </c>
      <c r="R243" s="18">
        <f t="shared" si="319"/>
        <v>0</v>
      </c>
      <c r="S243" s="18">
        <f t="shared" si="319"/>
        <v>0</v>
      </c>
      <c r="T243" s="18">
        <f t="shared" si="319"/>
        <v>0</v>
      </c>
      <c r="U243" s="18">
        <f t="shared" si="319"/>
        <v>0</v>
      </c>
      <c r="V243" s="18">
        <f t="shared" si="319"/>
        <v>0</v>
      </c>
      <c r="W243" s="18">
        <f t="shared" si="319"/>
        <v>0</v>
      </c>
      <c r="X243" s="18">
        <f t="shared" si="319"/>
        <v>0</v>
      </c>
      <c r="Y243" s="18">
        <f t="shared" si="319"/>
        <v>0</v>
      </c>
      <c r="Z243" s="18">
        <f t="shared" si="319"/>
        <v>0</v>
      </c>
      <c r="AA243" s="18">
        <f t="shared" si="319"/>
        <v>0</v>
      </c>
      <c r="AB243" s="18">
        <f t="shared" si="319"/>
        <v>0</v>
      </c>
      <c r="AC243" s="18">
        <f t="shared" si="319"/>
        <v>0</v>
      </c>
      <c r="AE243" s="18">
        <f t="shared" si="258"/>
        <v>0</v>
      </c>
      <c r="AF243" s="18">
        <f t="shared" si="259"/>
        <v>0</v>
      </c>
      <c r="AG243" s="18">
        <f t="shared" si="260"/>
        <v>0</v>
      </c>
      <c r="AH243" s="18">
        <f t="shared" si="261"/>
        <v>0</v>
      </c>
      <c r="AI243" s="18">
        <f t="shared" si="262"/>
        <v>0</v>
      </c>
      <c r="AJ243" s="18">
        <f t="shared" si="263"/>
        <v>0</v>
      </c>
      <c r="AK243" s="18">
        <f t="shared" si="264"/>
        <v>0</v>
      </c>
      <c r="AL243" s="18">
        <f t="shared" si="265"/>
        <v>0</v>
      </c>
      <c r="AM243" s="18">
        <f t="shared" si="266"/>
        <v>0</v>
      </c>
      <c r="AN243" s="18">
        <f t="shared" si="267"/>
        <v>0</v>
      </c>
      <c r="AO243" s="18">
        <f t="shared" si="268"/>
        <v>0</v>
      </c>
      <c r="AP243" s="18">
        <f t="shared" si="269"/>
        <v>0</v>
      </c>
      <c r="AQ243" s="18">
        <f t="shared" si="270"/>
        <v>0</v>
      </c>
      <c r="AR243" s="18">
        <f t="shared" si="271"/>
        <v>0</v>
      </c>
      <c r="AS243" s="18">
        <f t="shared" si="272"/>
        <v>0</v>
      </c>
      <c r="AT243" s="18">
        <f t="shared" si="273"/>
        <v>0</v>
      </c>
      <c r="AU243" s="18">
        <f t="shared" si="274"/>
        <v>0</v>
      </c>
      <c r="AV243" s="18">
        <f t="shared" si="275"/>
        <v>0</v>
      </c>
      <c r="AW243" s="18">
        <f t="shared" si="276"/>
        <v>0</v>
      </c>
      <c r="AX243" s="18">
        <f t="shared" si="277"/>
        <v>0</v>
      </c>
    </row>
    <row r="244" spans="1:50" x14ac:dyDescent="0.25">
      <c r="A244">
        <f>feecalcs!A238</f>
        <v>0</v>
      </c>
      <c r="B244">
        <f>feecalcs!B238</f>
        <v>0</v>
      </c>
      <c r="C244">
        <f>feecalcs!D238</f>
        <v>0</v>
      </c>
      <c r="D244">
        <f>feecalcs!F238</f>
        <v>0</v>
      </c>
      <c r="E244">
        <f>feecalcs!G238</f>
        <v>0</v>
      </c>
      <c r="F244">
        <f>client_info!F241</f>
        <v>0</v>
      </c>
      <c r="G244">
        <f>client_info!G241</f>
        <v>0</v>
      </c>
      <c r="H244">
        <f>VLOOKUP(F244,lifeexpectancy!A:C,IF(feesovertime!G244="M",2,3),FALSE)</f>
        <v>80.209999999999994</v>
      </c>
      <c r="J244" s="18">
        <f t="shared" si="256"/>
        <v>0</v>
      </c>
      <c r="K244" s="18">
        <f t="shared" ref="K244:AC244" si="320">IF(J244=0,0,IF($F244-1+K$7&gt;=65,J244*(1+$B$2-$B$3),J244*(1+$B$2)+$B$4))</f>
        <v>0</v>
      </c>
      <c r="L244" s="18">
        <f t="shared" si="320"/>
        <v>0</v>
      </c>
      <c r="M244" s="18">
        <f t="shared" si="320"/>
        <v>0</v>
      </c>
      <c r="N244" s="18">
        <f t="shared" si="320"/>
        <v>0</v>
      </c>
      <c r="O244" s="18">
        <f t="shared" si="320"/>
        <v>0</v>
      </c>
      <c r="P244" s="18">
        <f t="shared" si="320"/>
        <v>0</v>
      </c>
      <c r="Q244" s="18">
        <f t="shared" si="320"/>
        <v>0</v>
      </c>
      <c r="R244" s="18">
        <f t="shared" si="320"/>
        <v>0</v>
      </c>
      <c r="S244" s="18">
        <f t="shared" si="320"/>
        <v>0</v>
      </c>
      <c r="T244" s="18">
        <f t="shared" si="320"/>
        <v>0</v>
      </c>
      <c r="U244" s="18">
        <f t="shared" si="320"/>
        <v>0</v>
      </c>
      <c r="V244" s="18">
        <f t="shared" si="320"/>
        <v>0</v>
      </c>
      <c r="W244" s="18">
        <f t="shared" si="320"/>
        <v>0</v>
      </c>
      <c r="X244" s="18">
        <f t="shared" si="320"/>
        <v>0</v>
      </c>
      <c r="Y244" s="18">
        <f t="shared" si="320"/>
        <v>0</v>
      </c>
      <c r="Z244" s="18">
        <f t="shared" si="320"/>
        <v>0</v>
      </c>
      <c r="AA244" s="18">
        <f t="shared" si="320"/>
        <v>0</v>
      </c>
      <c r="AB244" s="18">
        <f t="shared" si="320"/>
        <v>0</v>
      </c>
      <c r="AC244" s="18">
        <f t="shared" si="320"/>
        <v>0</v>
      </c>
      <c r="AE244" s="18">
        <f t="shared" si="258"/>
        <v>0</v>
      </c>
      <c r="AF244" s="18">
        <f t="shared" si="259"/>
        <v>0</v>
      </c>
      <c r="AG244" s="18">
        <f t="shared" si="260"/>
        <v>0</v>
      </c>
      <c r="AH244" s="18">
        <f t="shared" si="261"/>
        <v>0</v>
      </c>
      <c r="AI244" s="18">
        <f t="shared" si="262"/>
        <v>0</v>
      </c>
      <c r="AJ244" s="18">
        <f t="shared" si="263"/>
        <v>0</v>
      </c>
      <c r="AK244" s="18">
        <f t="shared" si="264"/>
        <v>0</v>
      </c>
      <c r="AL244" s="18">
        <f t="shared" si="265"/>
        <v>0</v>
      </c>
      <c r="AM244" s="18">
        <f t="shared" si="266"/>
        <v>0</v>
      </c>
      <c r="AN244" s="18">
        <f t="shared" si="267"/>
        <v>0</v>
      </c>
      <c r="AO244" s="18">
        <f t="shared" si="268"/>
        <v>0</v>
      </c>
      <c r="AP244" s="18">
        <f t="shared" si="269"/>
        <v>0</v>
      </c>
      <c r="AQ244" s="18">
        <f t="shared" si="270"/>
        <v>0</v>
      </c>
      <c r="AR244" s="18">
        <f t="shared" si="271"/>
        <v>0</v>
      </c>
      <c r="AS244" s="18">
        <f t="shared" si="272"/>
        <v>0</v>
      </c>
      <c r="AT244" s="18">
        <f t="shared" si="273"/>
        <v>0</v>
      </c>
      <c r="AU244" s="18">
        <f t="shared" si="274"/>
        <v>0</v>
      </c>
      <c r="AV244" s="18">
        <f t="shared" si="275"/>
        <v>0</v>
      </c>
      <c r="AW244" s="18">
        <f t="shared" si="276"/>
        <v>0</v>
      </c>
      <c r="AX244" s="18">
        <f t="shared" si="277"/>
        <v>0</v>
      </c>
    </row>
    <row r="245" spans="1:50" x14ac:dyDescent="0.25">
      <c r="A245">
        <f>feecalcs!A239</f>
        <v>0</v>
      </c>
      <c r="B245">
        <f>feecalcs!B239</f>
        <v>0</v>
      </c>
      <c r="C245">
        <f>feecalcs!D239</f>
        <v>0</v>
      </c>
      <c r="D245">
        <f>feecalcs!F239</f>
        <v>0</v>
      </c>
      <c r="E245">
        <f>feecalcs!G239</f>
        <v>0</v>
      </c>
      <c r="F245">
        <f>client_info!F242</f>
        <v>0</v>
      </c>
      <c r="G245">
        <f>client_info!G242</f>
        <v>0</v>
      </c>
      <c r="H245">
        <f>VLOOKUP(F245,lifeexpectancy!A:C,IF(feesovertime!G245="M",2,3),FALSE)</f>
        <v>80.209999999999994</v>
      </c>
      <c r="J245" s="18">
        <f t="shared" si="256"/>
        <v>0</v>
      </c>
      <c r="K245" s="18">
        <f t="shared" ref="K245:AC245" si="321">IF(J245=0,0,IF($F245-1+K$7&gt;=65,J245*(1+$B$2-$B$3),J245*(1+$B$2)+$B$4))</f>
        <v>0</v>
      </c>
      <c r="L245" s="18">
        <f t="shared" si="321"/>
        <v>0</v>
      </c>
      <c r="M245" s="18">
        <f t="shared" si="321"/>
        <v>0</v>
      </c>
      <c r="N245" s="18">
        <f t="shared" si="321"/>
        <v>0</v>
      </c>
      <c r="O245" s="18">
        <f t="shared" si="321"/>
        <v>0</v>
      </c>
      <c r="P245" s="18">
        <f t="shared" si="321"/>
        <v>0</v>
      </c>
      <c r="Q245" s="18">
        <f t="shared" si="321"/>
        <v>0</v>
      </c>
      <c r="R245" s="18">
        <f t="shared" si="321"/>
        <v>0</v>
      </c>
      <c r="S245" s="18">
        <f t="shared" si="321"/>
        <v>0</v>
      </c>
      <c r="T245" s="18">
        <f t="shared" si="321"/>
        <v>0</v>
      </c>
      <c r="U245" s="18">
        <f t="shared" si="321"/>
        <v>0</v>
      </c>
      <c r="V245" s="18">
        <f t="shared" si="321"/>
        <v>0</v>
      </c>
      <c r="W245" s="18">
        <f t="shared" si="321"/>
        <v>0</v>
      </c>
      <c r="X245" s="18">
        <f t="shared" si="321"/>
        <v>0</v>
      </c>
      <c r="Y245" s="18">
        <f t="shared" si="321"/>
        <v>0</v>
      </c>
      <c r="Z245" s="18">
        <f t="shared" si="321"/>
        <v>0</v>
      </c>
      <c r="AA245" s="18">
        <f t="shared" si="321"/>
        <v>0</v>
      </c>
      <c r="AB245" s="18">
        <f t="shared" si="321"/>
        <v>0</v>
      </c>
      <c r="AC245" s="18">
        <f t="shared" si="321"/>
        <v>0</v>
      </c>
      <c r="AE245" s="18">
        <f t="shared" si="258"/>
        <v>0</v>
      </c>
      <c r="AF245" s="18">
        <f t="shared" si="259"/>
        <v>0</v>
      </c>
      <c r="AG245" s="18">
        <f t="shared" si="260"/>
        <v>0</v>
      </c>
      <c r="AH245" s="18">
        <f t="shared" si="261"/>
        <v>0</v>
      </c>
      <c r="AI245" s="18">
        <f t="shared" si="262"/>
        <v>0</v>
      </c>
      <c r="AJ245" s="18">
        <f t="shared" si="263"/>
        <v>0</v>
      </c>
      <c r="AK245" s="18">
        <f t="shared" si="264"/>
        <v>0</v>
      </c>
      <c r="AL245" s="18">
        <f t="shared" si="265"/>
        <v>0</v>
      </c>
      <c r="AM245" s="18">
        <f t="shared" si="266"/>
        <v>0</v>
      </c>
      <c r="AN245" s="18">
        <f t="shared" si="267"/>
        <v>0</v>
      </c>
      <c r="AO245" s="18">
        <f t="shared" si="268"/>
        <v>0</v>
      </c>
      <c r="AP245" s="18">
        <f t="shared" si="269"/>
        <v>0</v>
      </c>
      <c r="AQ245" s="18">
        <f t="shared" si="270"/>
        <v>0</v>
      </c>
      <c r="AR245" s="18">
        <f t="shared" si="271"/>
        <v>0</v>
      </c>
      <c r="AS245" s="18">
        <f t="shared" si="272"/>
        <v>0</v>
      </c>
      <c r="AT245" s="18">
        <f t="shared" si="273"/>
        <v>0</v>
      </c>
      <c r="AU245" s="18">
        <f t="shared" si="274"/>
        <v>0</v>
      </c>
      <c r="AV245" s="18">
        <f t="shared" si="275"/>
        <v>0</v>
      </c>
      <c r="AW245" s="18">
        <f t="shared" si="276"/>
        <v>0</v>
      </c>
      <c r="AX245" s="18">
        <f t="shared" si="277"/>
        <v>0</v>
      </c>
    </row>
    <row r="246" spans="1:50" x14ac:dyDescent="0.25">
      <c r="A246">
        <f>feecalcs!A240</f>
        <v>0</v>
      </c>
      <c r="B246">
        <f>feecalcs!B240</f>
        <v>0</v>
      </c>
      <c r="C246">
        <f>feecalcs!D240</f>
        <v>0</v>
      </c>
      <c r="D246">
        <f>feecalcs!F240</f>
        <v>0</v>
      </c>
      <c r="E246">
        <f>feecalcs!G240</f>
        <v>0</v>
      </c>
      <c r="F246">
        <f>client_info!F243</f>
        <v>0</v>
      </c>
      <c r="G246">
        <f>client_info!G243</f>
        <v>0</v>
      </c>
      <c r="H246">
        <f>VLOOKUP(F246,lifeexpectancy!A:C,IF(feesovertime!G246="M",2,3),FALSE)</f>
        <v>80.209999999999994</v>
      </c>
      <c r="J246" s="18">
        <f t="shared" si="256"/>
        <v>0</v>
      </c>
      <c r="K246" s="18">
        <f t="shared" ref="K246:AC246" si="322">IF(J246=0,0,IF($F246-1+K$7&gt;=65,J246*(1+$B$2-$B$3),J246*(1+$B$2)+$B$4))</f>
        <v>0</v>
      </c>
      <c r="L246" s="18">
        <f t="shared" si="322"/>
        <v>0</v>
      </c>
      <c r="M246" s="18">
        <f t="shared" si="322"/>
        <v>0</v>
      </c>
      <c r="N246" s="18">
        <f t="shared" si="322"/>
        <v>0</v>
      </c>
      <c r="O246" s="18">
        <f t="shared" si="322"/>
        <v>0</v>
      </c>
      <c r="P246" s="18">
        <f t="shared" si="322"/>
        <v>0</v>
      </c>
      <c r="Q246" s="18">
        <f t="shared" si="322"/>
        <v>0</v>
      </c>
      <c r="R246" s="18">
        <f t="shared" si="322"/>
        <v>0</v>
      </c>
      <c r="S246" s="18">
        <f t="shared" si="322"/>
        <v>0</v>
      </c>
      <c r="T246" s="18">
        <f t="shared" si="322"/>
        <v>0</v>
      </c>
      <c r="U246" s="18">
        <f t="shared" si="322"/>
        <v>0</v>
      </c>
      <c r="V246" s="18">
        <f t="shared" si="322"/>
        <v>0</v>
      </c>
      <c r="W246" s="18">
        <f t="shared" si="322"/>
        <v>0</v>
      </c>
      <c r="X246" s="18">
        <f t="shared" si="322"/>
        <v>0</v>
      </c>
      <c r="Y246" s="18">
        <f t="shared" si="322"/>
        <v>0</v>
      </c>
      <c r="Z246" s="18">
        <f t="shared" si="322"/>
        <v>0</v>
      </c>
      <c r="AA246" s="18">
        <f t="shared" si="322"/>
        <v>0</v>
      </c>
      <c r="AB246" s="18">
        <f t="shared" si="322"/>
        <v>0</v>
      </c>
      <c r="AC246" s="18">
        <f t="shared" si="322"/>
        <v>0</v>
      </c>
      <c r="AE246" s="18">
        <f t="shared" si="258"/>
        <v>0</v>
      </c>
      <c r="AF246" s="18">
        <f t="shared" si="259"/>
        <v>0</v>
      </c>
      <c r="AG246" s="18">
        <f t="shared" si="260"/>
        <v>0</v>
      </c>
      <c r="AH246" s="18">
        <f t="shared" si="261"/>
        <v>0</v>
      </c>
      <c r="AI246" s="18">
        <f t="shared" si="262"/>
        <v>0</v>
      </c>
      <c r="AJ246" s="18">
        <f t="shared" si="263"/>
        <v>0</v>
      </c>
      <c r="AK246" s="18">
        <f t="shared" si="264"/>
        <v>0</v>
      </c>
      <c r="AL246" s="18">
        <f t="shared" si="265"/>
        <v>0</v>
      </c>
      <c r="AM246" s="18">
        <f t="shared" si="266"/>
        <v>0</v>
      </c>
      <c r="AN246" s="18">
        <f t="shared" si="267"/>
        <v>0</v>
      </c>
      <c r="AO246" s="18">
        <f t="shared" si="268"/>
        <v>0</v>
      </c>
      <c r="AP246" s="18">
        <f t="shared" si="269"/>
        <v>0</v>
      </c>
      <c r="AQ246" s="18">
        <f t="shared" si="270"/>
        <v>0</v>
      </c>
      <c r="AR246" s="18">
        <f t="shared" si="271"/>
        <v>0</v>
      </c>
      <c r="AS246" s="18">
        <f t="shared" si="272"/>
        <v>0</v>
      </c>
      <c r="AT246" s="18">
        <f t="shared" si="273"/>
        <v>0</v>
      </c>
      <c r="AU246" s="18">
        <f t="shared" si="274"/>
        <v>0</v>
      </c>
      <c r="AV246" s="18">
        <f t="shared" si="275"/>
        <v>0</v>
      </c>
      <c r="AW246" s="18">
        <f t="shared" si="276"/>
        <v>0</v>
      </c>
      <c r="AX246" s="18">
        <f t="shared" si="277"/>
        <v>0</v>
      </c>
    </row>
    <row r="247" spans="1:50" x14ac:dyDescent="0.25">
      <c r="A247">
        <f>feecalcs!A241</f>
        <v>0</v>
      </c>
      <c r="B247">
        <f>feecalcs!B241</f>
        <v>0</v>
      </c>
      <c r="C247">
        <f>feecalcs!D241</f>
        <v>0</v>
      </c>
      <c r="D247">
        <f>feecalcs!F241</f>
        <v>0</v>
      </c>
      <c r="E247">
        <f>feecalcs!G241</f>
        <v>0</v>
      </c>
      <c r="F247">
        <f>client_info!F244</f>
        <v>0</v>
      </c>
      <c r="G247">
        <f>client_info!G244</f>
        <v>0</v>
      </c>
      <c r="H247">
        <f>VLOOKUP(F247,lifeexpectancy!A:C,IF(feesovertime!G247="M",2,3),FALSE)</f>
        <v>80.209999999999994</v>
      </c>
      <c r="J247" s="18">
        <f t="shared" si="256"/>
        <v>0</v>
      </c>
      <c r="K247" s="18">
        <f t="shared" ref="K247:AC247" si="323">IF(J247=0,0,IF($F247-1+K$7&gt;=65,J247*(1+$B$2-$B$3),J247*(1+$B$2)+$B$4))</f>
        <v>0</v>
      </c>
      <c r="L247" s="18">
        <f t="shared" si="323"/>
        <v>0</v>
      </c>
      <c r="M247" s="18">
        <f t="shared" si="323"/>
        <v>0</v>
      </c>
      <c r="N247" s="18">
        <f t="shared" si="323"/>
        <v>0</v>
      </c>
      <c r="O247" s="18">
        <f t="shared" si="323"/>
        <v>0</v>
      </c>
      <c r="P247" s="18">
        <f t="shared" si="323"/>
        <v>0</v>
      </c>
      <c r="Q247" s="18">
        <f t="shared" si="323"/>
        <v>0</v>
      </c>
      <c r="R247" s="18">
        <f t="shared" si="323"/>
        <v>0</v>
      </c>
      <c r="S247" s="18">
        <f t="shared" si="323"/>
        <v>0</v>
      </c>
      <c r="T247" s="18">
        <f t="shared" si="323"/>
        <v>0</v>
      </c>
      <c r="U247" s="18">
        <f t="shared" si="323"/>
        <v>0</v>
      </c>
      <c r="V247" s="18">
        <f t="shared" si="323"/>
        <v>0</v>
      </c>
      <c r="W247" s="18">
        <f t="shared" si="323"/>
        <v>0</v>
      </c>
      <c r="X247" s="18">
        <f t="shared" si="323"/>
        <v>0</v>
      </c>
      <c r="Y247" s="18">
        <f t="shared" si="323"/>
        <v>0</v>
      </c>
      <c r="Z247" s="18">
        <f t="shared" si="323"/>
        <v>0</v>
      </c>
      <c r="AA247" s="18">
        <f t="shared" si="323"/>
        <v>0</v>
      </c>
      <c r="AB247" s="18">
        <f t="shared" si="323"/>
        <v>0</v>
      </c>
      <c r="AC247" s="18">
        <f t="shared" si="323"/>
        <v>0</v>
      </c>
      <c r="AE247" s="18">
        <f t="shared" si="258"/>
        <v>0</v>
      </c>
      <c r="AF247" s="18">
        <f t="shared" si="259"/>
        <v>0</v>
      </c>
      <c r="AG247" s="18">
        <f t="shared" si="260"/>
        <v>0</v>
      </c>
      <c r="AH247" s="18">
        <f t="shared" si="261"/>
        <v>0</v>
      </c>
      <c r="AI247" s="18">
        <f t="shared" si="262"/>
        <v>0</v>
      </c>
      <c r="AJ247" s="18">
        <f t="shared" si="263"/>
        <v>0</v>
      </c>
      <c r="AK247" s="18">
        <f t="shared" si="264"/>
        <v>0</v>
      </c>
      <c r="AL247" s="18">
        <f t="shared" si="265"/>
        <v>0</v>
      </c>
      <c r="AM247" s="18">
        <f t="shared" si="266"/>
        <v>0</v>
      </c>
      <c r="AN247" s="18">
        <f t="shared" si="267"/>
        <v>0</v>
      </c>
      <c r="AO247" s="18">
        <f t="shared" si="268"/>
        <v>0</v>
      </c>
      <c r="AP247" s="18">
        <f t="shared" si="269"/>
        <v>0</v>
      </c>
      <c r="AQ247" s="18">
        <f t="shared" si="270"/>
        <v>0</v>
      </c>
      <c r="AR247" s="18">
        <f t="shared" si="271"/>
        <v>0</v>
      </c>
      <c r="AS247" s="18">
        <f t="shared" si="272"/>
        <v>0</v>
      </c>
      <c r="AT247" s="18">
        <f t="shared" si="273"/>
        <v>0</v>
      </c>
      <c r="AU247" s="18">
        <f t="shared" si="274"/>
        <v>0</v>
      </c>
      <c r="AV247" s="18">
        <f t="shared" si="275"/>
        <v>0</v>
      </c>
      <c r="AW247" s="18">
        <f t="shared" si="276"/>
        <v>0</v>
      </c>
      <c r="AX247" s="18">
        <f t="shared" si="277"/>
        <v>0</v>
      </c>
    </row>
    <row r="248" spans="1:50" x14ac:dyDescent="0.25">
      <c r="A248">
        <f>feecalcs!A242</f>
        <v>0</v>
      </c>
      <c r="B248">
        <f>feecalcs!B242</f>
        <v>0</v>
      </c>
      <c r="C248">
        <f>feecalcs!D242</f>
        <v>0</v>
      </c>
      <c r="D248">
        <f>feecalcs!F242</f>
        <v>0</v>
      </c>
      <c r="E248">
        <f>feecalcs!G242</f>
        <v>0</v>
      </c>
      <c r="F248">
        <f>client_info!F245</f>
        <v>0</v>
      </c>
      <c r="G248">
        <f>client_info!G245</f>
        <v>0</v>
      </c>
      <c r="H248">
        <f>VLOOKUP(F248,lifeexpectancy!A:C,IF(feesovertime!G248="M",2,3),FALSE)</f>
        <v>80.209999999999994</v>
      </c>
      <c r="J248" s="18">
        <f t="shared" si="256"/>
        <v>0</v>
      </c>
      <c r="K248" s="18">
        <f t="shared" ref="K248:AC248" si="324">IF(J248=0,0,IF($F248-1+K$7&gt;=65,J248*(1+$B$2-$B$3),J248*(1+$B$2)+$B$4))</f>
        <v>0</v>
      </c>
      <c r="L248" s="18">
        <f t="shared" si="324"/>
        <v>0</v>
      </c>
      <c r="M248" s="18">
        <f t="shared" si="324"/>
        <v>0</v>
      </c>
      <c r="N248" s="18">
        <f t="shared" si="324"/>
        <v>0</v>
      </c>
      <c r="O248" s="18">
        <f t="shared" si="324"/>
        <v>0</v>
      </c>
      <c r="P248" s="18">
        <f t="shared" si="324"/>
        <v>0</v>
      </c>
      <c r="Q248" s="18">
        <f t="shared" si="324"/>
        <v>0</v>
      </c>
      <c r="R248" s="18">
        <f t="shared" si="324"/>
        <v>0</v>
      </c>
      <c r="S248" s="18">
        <f t="shared" si="324"/>
        <v>0</v>
      </c>
      <c r="T248" s="18">
        <f t="shared" si="324"/>
        <v>0</v>
      </c>
      <c r="U248" s="18">
        <f t="shared" si="324"/>
        <v>0</v>
      </c>
      <c r="V248" s="18">
        <f t="shared" si="324"/>
        <v>0</v>
      </c>
      <c r="W248" s="18">
        <f t="shared" si="324"/>
        <v>0</v>
      </c>
      <c r="X248" s="18">
        <f t="shared" si="324"/>
        <v>0</v>
      </c>
      <c r="Y248" s="18">
        <f t="shared" si="324"/>
        <v>0</v>
      </c>
      <c r="Z248" s="18">
        <f t="shared" si="324"/>
        <v>0</v>
      </c>
      <c r="AA248" s="18">
        <f t="shared" si="324"/>
        <v>0</v>
      </c>
      <c r="AB248" s="18">
        <f t="shared" si="324"/>
        <v>0</v>
      </c>
      <c r="AC248" s="18">
        <f t="shared" si="324"/>
        <v>0</v>
      </c>
      <c r="AE248" s="18">
        <f t="shared" si="258"/>
        <v>0</v>
      </c>
      <c r="AF248" s="18">
        <f t="shared" si="259"/>
        <v>0</v>
      </c>
      <c r="AG248" s="18">
        <f t="shared" si="260"/>
        <v>0</v>
      </c>
      <c r="AH248" s="18">
        <f t="shared" si="261"/>
        <v>0</v>
      </c>
      <c r="AI248" s="18">
        <f t="shared" si="262"/>
        <v>0</v>
      </c>
      <c r="AJ248" s="18">
        <f t="shared" si="263"/>
        <v>0</v>
      </c>
      <c r="AK248" s="18">
        <f t="shared" si="264"/>
        <v>0</v>
      </c>
      <c r="AL248" s="18">
        <f t="shared" si="265"/>
        <v>0</v>
      </c>
      <c r="AM248" s="18">
        <f t="shared" si="266"/>
        <v>0</v>
      </c>
      <c r="AN248" s="18">
        <f t="shared" si="267"/>
        <v>0</v>
      </c>
      <c r="AO248" s="18">
        <f t="shared" si="268"/>
        <v>0</v>
      </c>
      <c r="AP248" s="18">
        <f t="shared" si="269"/>
        <v>0</v>
      </c>
      <c r="AQ248" s="18">
        <f t="shared" si="270"/>
        <v>0</v>
      </c>
      <c r="AR248" s="18">
        <f t="shared" si="271"/>
        <v>0</v>
      </c>
      <c r="AS248" s="18">
        <f t="shared" si="272"/>
        <v>0</v>
      </c>
      <c r="AT248" s="18">
        <f t="shared" si="273"/>
        <v>0</v>
      </c>
      <c r="AU248" s="18">
        <f t="shared" si="274"/>
        <v>0</v>
      </c>
      <c r="AV248" s="18">
        <f t="shared" si="275"/>
        <v>0</v>
      </c>
      <c r="AW248" s="18">
        <f t="shared" si="276"/>
        <v>0</v>
      </c>
      <c r="AX248" s="18">
        <f t="shared" si="277"/>
        <v>0</v>
      </c>
    </row>
    <row r="249" spans="1:50" x14ac:dyDescent="0.25">
      <c r="A249">
        <f>feecalcs!A243</f>
        <v>0</v>
      </c>
      <c r="B249">
        <f>feecalcs!B243</f>
        <v>0</v>
      </c>
      <c r="C249">
        <f>feecalcs!D243</f>
        <v>0</v>
      </c>
      <c r="D249">
        <f>feecalcs!F243</f>
        <v>0</v>
      </c>
      <c r="E249">
        <f>feecalcs!G243</f>
        <v>0</v>
      </c>
      <c r="F249">
        <f>client_info!F246</f>
        <v>0</v>
      </c>
      <c r="G249">
        <f>client_info!G246</f>
        <v>0</v>
      </c>
      <c r="H249">
        <f>VLOOKUP(F249,lifeexpectancy!A:C,IF(feesovertime!G249="M",2,3),FALSE)</f>
        <v>80.209999999999994</v>
      </c>
      <c r="J249" s="18">
        <f t="shared" si="256"/>
        <v>0</v>
      </c>
      <c r="K249" s="18">
        <f t="shared" ref="K249:AC249" si="325">IF(J249=0,0,IF($F249-1+K$7&gt;=65,J249*(1+$B$2-$B$3),J249*(1+$B$2)+$B$4))</f>
        <v>0</v>
      </c>
      <c r="L249" s="18">
        <f t="shared" si="325"/>
        <v>0</v>
      </c>
      <c r="M249" s="18">
        <f t="shared" si="325"/>
        <v>0</v>
      </c>
      <c r="N249" s="18">
        <f t="shared" si="325"/>
        <v>0</v>
      </c>
      <c r="O249" s="18">
        <f t="shared" si="325"/>
        <v>0</v>
      </c>
      <c r="P249" s="18">
        <f t="shared" si="325"/>
        <v>0</v>
      </c>
      <c r="Q249" s="18">
        <f t="shared" si="325"/>
        <v>0</v>
      </c>
      <c r="R249" s="18">
        <f t="shared" si="325"/>
        <v>0</v>
      </c>
      <c r="S249" s="18">
        <f t="shared" si="325"/>
        <v>0</v>
      </c>
      <c r="T249" s="18">
        <f t="shared" si="325"/>
        <v>0</v>
      </c>
      <c r="U249" s="18">
        <f t="shared" si="325"/>
        <v>0</v>
      </c>
      <c r="V249" s="18">
        <f t="shared" si="325"/>
        <v>0</v>
      </c>
      <c r="W249" s="18">
        <f t="shared" si="325"/>
        <v>0</v>
      </c>
      <c r="X249" s="18">
        <f t="shared" si="325"/>
        <v>0</v>
      </c>
      <c r="Y249" s="18">
        <f t="shared" si="325"/>
        <v>0</v>
      </c>
      <c r="Z249" s="18">
        <f t="shared" si="325"/>
        <v>0</v>
      </c>
      <c r="AA249" s="18">
        <f t="shared" si="325"/>
        <v>0</v>
      </c>
      <c r="AB249" s="18">
        <f t="shared" si="325"/>
        <v>0</v>
      </c>
      <c r="AC249" s="18">
        <f t="shared" si="325"/>
        <v>0</v>
      </c>
      <c r="AE249" s="18">
        <f t="shared" si="258"/>
        <v>0</v>
      </c>
      <c r="AF249" s="18">
        <f t="shared" si="259"/>
        <v>0</v>
      </c>
      <c r="AG249" s="18">
        <f t="shared" si="260"/>
        <v>0</v>
      </c>
      <c r="AH249" s="18">
        <f t="shared" si="261"/>
        <v>0</v>
      </c>
      <c r="AI249" s="18">
        <f t="shared" si="262"/>
        <v>0</v>
      </c>
      <c r="AJ249" s="18">
        <f t="shared" si="263"/>
        <v>0</v>
      </c>
      <c r="AK249" s="18">
        <f t="shared" si="264"/>
        <v>0</v>
      </c>
      <c r="AL249" s="18">
        <f t="shared" si="265"/>
        <v>0</v>
      </c>
      <c r="AM249" s="18">
        <f t="shared" si="266"/>
        <v>0</v>
      </c>
      <c r="AN249" s="18">
        <f t="shared" si="267"/>
        <v>0</v>
      </c>
      <c r="AO249" s="18">
        <f t="shared" si="268"/>
        <v>0</v>
      </c>
      <c r="AP249" s="18">
        <f t="shared" si="269"/>
        <v>0</v>
      </c>
      <c r="AQ249" s="18">
        <f t="shared" si="270"/>
        <v>0</v>
      </c>
      <c r="AR249" s="18">
        <f t="shared" si="271"/>
        <v>0</v>
      </c>
      <c r="AS249" s="18">
        <f t="shared" si="272"/>
        <v>0</v>
      </c>
      <c r="AT249" s="18">
        <f t="shared" si="273"/>
        <v>0</v>
      </c>
      <c r="AU249" s="18">
        <f t="shared" si="274"/>
        <v>0</v>
      </c>
      <c r="AV249" s="18">
        <f t="shared" si="275"/>
        <v>0</v>
      </c>
      <c r="AW249" s="18">
        <f t="shared" si="276"/>
        <v>0</v>
      </c>
      <c r="AX249" s="18">
        <f t="shared" si="277"/>
        <v>0</v>
      </c>
    </row>
    <row r="250" spans="1:50" x14ac:dyDescent="0.25">
      <c r="A250">
        <f>feecalcs!A244</f>
        <v>0</v>
      </c>
      <c r="B250">
        <f>feecalcs!B244</f>
        <v>0</v>
      </c>
      <c r="C250">
        <f>feecalcs!D244</f>
        <v>0</v>
      </c>
      <c r="D250">
        <f>feecalcs!F244</f>
        <v>0</v>
      </c>
      <c r="E250">
        <f>feecalcs!G244</f>
        <v>0</v>
      </c>
      <c r="F250">
        <f>client_info!F247</f>
        <v>0</v>
      </c>
      <c r="G250">
        <f>client_info!G247</f>
        <v>0</v>
      </c>
      <c r="H250">
        <f>VLOOKUP(F250,lifeexpectancy!A:C,IF(feesovertime!G250="M",2,3),FALSE)</f>
        <v>80.209999999999994</v>
      </c>
      <c r="J250" s="18">
        <f t="shared" si="256"/>
        <v>0</v>
      </c>
      <c r="K250" s="18">
        <f t="shared" ref="K250:AC250" si="326">IF(J250=0,0,IF($F250-1+K$7&gt;=65,J250*(1+$B$2-$B$3),J250*(1+$B$2)+$B$4))</f>
        <v>0</v>
      </c>
      <c r="L250" s="18">
        <f t="shared" si="326"/>
        <v>0</v>
      </c>
      <c r="M250" s="18">
        <f t="shared" si="326"/>
        <v>0</v>
      </c>
      <c r="N250" s="18">
        <f t="shared" si="326"/>
        <v>0</v>
      </c>
      <c r="O250" s="18">
        <f t="shared" si="326"/>
        <v>0</v>
      </c>
      <c r="P250" s="18">
        <f t="shared" si="326"/>
        <v>0</v>
      </c>
      <c r="Q250" s="18">
        <f t="shared" si="326"/>
        <v>0</v>
      </c>
      <c r="R250" s="18">
        <f t="shared" si="326"/>
        <v>0</v>
      </c>
      <c r="S250" s="18">
        <f t="shared" si="326"/>
        <v>0</v>
      </c>
      <c r="T250" s="18">
        <f t="shared" si="326"/>
        <v>0</v>
      </c>
      <c r="U250" s="18">
        <f t="shared" si="326"/>
        <v>0</v>
      </c>
      <c r="V250" s="18">
        <f t="shared" si="326"/>
        <v>0</v>
      </c>
      <c r="W250" s="18">
        <f t="shared" si="326"/>
        <v>0</v>
      </c>
      <c r="X250" s="18">
        <f t="shared" si="326"/>
        <v>0</v>
      </c>
      <c r="Y250" s="18">
        <f t="shared" si="326"/>
        <v>0</v>
      </c>
      <c r="Z250" s="18">
        <f t="shared" si="326"/>
        <v>0</v>
      </c>
      <c r="AA250" s="18">
        <f t="shared" si="326"/>
        <v>0</v>
      </c>
      <c r="AB250" s="18">
        <f t="shared" si="326"/>
        <v>0</v>
      </c>
      <c r="AC250" s="18">
        <f t="shared" si="326"/>
        <v>0</v>
      </c>
      <c r="AE250" s="18">
        <f t="shared" si="258"/>
        <v>0</v>
      </c>
      <c r="AF250" s="18">
        <f t="shared" si="259"/>
        <v>0</v>
      </c>
      <c r="AG250" s="18">
        <f t="shared" si="260"/>
        <v>0</v>
      </c>
      <c r="AH250" s="18">
        <f t="shared" si="261"/>
        <v>0</v>
      </c>
      <c r="AI250" s="18">
        <f t="shared" si="262"/>
        <v>0</v>
      </c>
      <c r="AJ250" s="18">
        <f t="shared" si="263"/>
        <v>0</v>
      </c>
      <c r="AK250" s="18">
        <f t="shared" si="264"/>
        <v>0</v>
      </c>
      <c r="AL250" s="18">
        <f t="shared" si="265"/>
        <v>0</v>
      </c>
      <c r="AM250" s="18">
        <f t="shared" si="266"/>
        <v>0</v>
      </c>
      <c r="AN250" s="18">
        <f t="shared" si="267"/>
        <v>0</v>
      </c>
      <c r="AO250" s="18">
        <f t="shared" si="268"/>
        <v>0</v>
      </c>
      <c r="AP250" s="18">
        <f t="shared" si="269"/>
        <v>0</v>
      </c>
      <c r="AQ250" s="18">
        <f t="shared" si="270"/>
        <v>0</v>
      </c>
      <c r="AR250" s="18">
        <f t="shared" si="271"/>
        <v>0</v>
      </c>
      <c r="AS250" s="18">
        <f t="shared" si="272"/>
        <v>0</v>
      </c>
      <c r="AT250" s="18">
        <f t="shared" si="273"/>
        <v>0</v>
      </c>
      <c r="AU250" s="18">
        <f t="shared" si="274"/>
        <v>0</v>
      </c>
      <c r="AV250" s="18">
        <f t="shared" si="275"/>
        <v>0</v>
      </c>
      <c r="AW250" s="18">
        <f t="shared" si="276"/>
        <v>0</v>
      </c>
      <c r="AX250" s="18">
        <f t="shared" si="277"/>
        <v>0</v>
      </c>
    </row>
    <row r="251" spans="1:50" x14ac:dyDescent="0.25">
      <c r="A251">
        <f>feecalcs!A245</f>
        <v>0</v>
      </c>
      <c r="B251">
        <f>feecalcs!B245</f>
        <v>0</v>
      </c>
      <c r="C251">
        <f>feecalcs!D245</f>
        <v>0</v>
      </c>
      <c r="D251">
        <f>feecalcs!F245</f>
        <v>0</v>
      </c>
      <c r="E251">
        <f>feecalcs!G245</f>
        <v>0</v>
      </c>
      <c r="F251">
        <f>client_info!F248</f>
        <v>0</v>
      </c>
      <c r="G251">
        <f>client_info!G248</f>
        <v>0</v>
      </c>
      <c r="H251">
        <f>VLOOKUP(F251,lifeexpectancy!A:C,IF(feesovertime!G251="M",2,3),FALSE)</f>
        <v>80.209999999999994</v>
      </c>
      <c r="J251" s="18">
        <f t="shared" si="256"/>
        <v>0</v>
      </c>
      <c r="K251" s="18">
        <f t="shared" ref="K251:AC251" si="327">IF(J251=0,0,IF($F251-1+K$7&gt;=65,J251*(1+$B$2-$B$3),J251*(1+$B$2)+$B$4))</f>
        <v>0</v>
      </c>
      <c r="L251" s="18">
        <f t="shared" si="327"/>
        <v>0</v>
      </c>
      <c r="M251" s="18">
        <f t="shared" si="327"/>
        <v>0</v>
      </c>
      <c r="N251" s="18">
        <f t="shared" si="327"/>
        <v>0</v>
      </c>
      <c r="O251" s="18">
        <f t="shared" si="327"/>
        <v>0</v>
      </c>
      <c r="P251" s="18">
        <f t="shared" si="327"/>
        <v>0</v>
      </c>
      <c r="Q251" s="18">
        <f t="shared" si="327"/>
        <v>0</v>
      </c>
      <c r="R251" s="18">
        <f t="shared" si="327"/>
        <v>0</v>
      </c>
      <c r="S251" s="18">
        <f t="shared" si="327"/>
        <v>0</v>
      </c>
      <c r="T251" s="18">
        <f t="shared" si="327"/>
        <v>0</v>
      </c>
      <c r="U251" s="18">
        <f t="shared" si="327"/>
        <v>0</v>
      </c>
      <c r="V251" s="18">
        <f t="shared" si="327"/>
        <v>0</v>
      </c>
      <c r="W251" s="18">
        <f t="shared" si="327"/>
        <v>0</v>
      </c>
      <c r="X251" s="18">
        <f t="shared" si="327"/>
        <v>0</v>
      </c>
      <c r="Y251" s="18">
        <f t="shared" si="327"/>
        <v>0</v>
      </c>
      <c r="Z251" s="18">
        <f t="shared" si="327"/>
        <v>0</v>
      </c>
      <c r="AA251" s="18">
        <f t="shared" si="327"/>
        <v>0</v>
      </c>
      <c r="AB251" s="18">
        <f t="shared" si="327"/>
        <v>0</v>
      </c>
      <c r="AC251" s="18">
        <f t="shared" si="327"/>
        <v>0</v>
      </c>
      <c r="AE251" s="18">
        <f t="shared" si="258"/>
        <v>0</v>
      </c>
      <c r="AF251" s="18">
        <f t="shared" si="259"/>
        <v>0</v>
      </c>
      <c r="AG251" s="18">
        <f t="shared" si="260"/>
        <v>0</v>
      </c>
      <c r="AH251" s="18">
        <f t="shared" si="261"/>
        <v>0</v>
      </c>
      <c r="AI251" s="18">
        <f t="shared" si="262"/>
        <v>0</v>
      </c>
      <c r="AJ251" s="18">
        <f t="shared" si="263"/>
        <v>0</v>
      </c>
      <c r="AK251" s="18">
        <f t="shared" si="264"/>
        <v>0</v>
      </c>
      <c r="AL251" s="18">
        <f t="shared" si="265"/>
        <v>0</v>
      </c>
      <c r="AM251" s="18">
        <f t="shared" si="266"/>
        <v>0</v>
      </c>
      <c r="AN251" s="18">
        <f t="shared" si="267"/>
        <v>0</v>
      </c>
      <c r="AO251" s="18">
        <f t="shared" si="268"/>
        <v>0</v>
      </c>
      <c r="AP251" s="18">
        <f t="shared" si="269"/>
        <v>0</v>
      </c>
      <c r="AQ251" s="18">
        <f t="shared" si="270"/>
        <v>0</v>
      </c>
      <c r="AR251" s="18">
        <f t="shared" si="271"/>
        <v>0</v>
      </c>
      <c r="AS251" s="18">
        <f t="shared" si="272"/>
        <v>0</v>
      </c>
      <c r="AT251" s="18">
        <f t="shared" si="273"/>
        <v>0</v>
      </c>
      <c r="AU251" s="18">
        <f t="shared" si="274"/>
        <v>0</v>
      </c>
      <c r="AV251" s="18">
        <f t="shared" si="275"/>
        <v>0</v>
      </c>
      <c r="AW251" s="18">
        <f t="shared" si="276"/>
        <v>0</v>
      </c>
      <c r="AX251" s="18">
        <f t="shared" si="277"/>
        <v>0</v>
      </c>
    </row>
    <row r="252" spans="1:50" x14ac:dyDescent="0.25">
      <c r="A252">
        <f>feecalcs!A246</f>
        <v>0</v>
      </c>
      <c r="B252">
        <f>feecalcs!B246</f>
        <v>0</v>
      </c>
      <c r="C252">
        <f>feecalcs!D246</f>
        <v>0</v>
      </c>
      <c r="D252">
        <f>feecalcs!F246</f>
        <v>0</v>
      </c>
      <c r="E252">
        <f>feecalcs!G246</f>
        <v>0</v>
      </c>
      <c r="F252">
        <f>client_info!F249</f>
        <v>0</v>
      </c>
      <c r="G252">
        <f>client_info!G249</f>
        <v>0</v>
      </c>
      <c r="H252">
        <f>VLOOKUP(F252,lifeexpectancy!A:C,IF(feesovertime!G252="M",2,3),FALSE)</f>
        <v>80.209999999999994</v>
      </c>
      <c r="J252" s="18">
        <f t="shared" si="256"/>
        <v>0</v>
      </c>
      <c r="K252" s="18">
        <f t="shared" ref="K252:AC252" si="328">IF(J252=0,0,IF($F252-1+K$7&gt;=65,J252*(1+$B$2-$B$3),J252*(1+$B$2)+$B$4))</f>
        <v>0</v>
      </c>
      <c r="L252" s="18">
        <f t="shared" si="328"/>
        <v>0</v>
      </c>
      <c r="M252" s="18">
        <f t="shared" si="328"/>
        <v>0</v>
      </c>
      <c r="N252" s="18">
        <f t="shared" si="328"/>
        <v>0</v>
      </c>
      <c r="O252" s="18">
        <f t="shared" si="328"/>
        <v>0</v>
      </c>
      <c r="P252" s="18">
        <f t="shared" si="328"/>
        <v>0</v>
      </c>
      <c r="Q252" s="18">
        <f t="shared" si="328"/>
        <v>0</v>
      </c>
      <c r="R252" s="18">
        <f t="shared" si="328"/>
        <v>0</v>
      </c>
      <c r="S252" s="18">
        <f t="shared" si="328"/>
        <v>0</v>
      </c>
      <c r="T252" s="18">
        <f t="shared" si="328"/>
        <v>0</v>
      </c>
      <c r="U252" s="18">
        <f t="shared" si="328"/>
        <v>0</v>
      </c>
      <c r="V252" s="18">
        <f t="shared" si="328"/>
        <v>0</v>
      </c>
      <c r="W252" s="18">
        <f t="shared" si="328"/>
        <v>0</v>
      </c>
      <c r="X252" s="18">
        <f t="shared" si="328"/>
        <v>0</v>
      </c>
      <c r="Y252" s="18">
        <f t="shared" si="328"/>
        <v>0</v>
      </c>
      <c r="Z252" s="18">
        <f t="shared" si="328"/>
        <v>0</v>
      </c>
      <c r="AA252" s="18">
        <f t="shared" si="328"/>
        <v>0</v>
      </c>
      <c r="AB252" s="18">
        <f t="shared" si="328"/>
        <v>0</v>
      </c>
      <c r="AC252" s="18">
        <f t="shared" si="328"/>
        <v>0</v>
      </c>
      <c r="AE252" s="18">
        <f t="shared" si="258"/>
        <v>0</v>
      </c>
      <c r="AF252" s="18">
        <f t="shared" si="259"/>
        <v>0</v>
      </c>
      <c r="AG252" s="18">
        <f t="shared" si="260"/>
        <v>0</v>
      </c>
      <c r="AH252" s="18">
        <f t="shared" si="261"/>
        <v>0</v>
      </c>
      <c r="AI252" s="18">
        <f t="shared" si="262"/>
        <v>0</v>
      </c>
      <c r="AJ252" s="18">
        <f t="shared" si="263"/>
        <v>0</v>
      </c>
      <c r="AK252" s="18">
        <f t="shared" si="264"/>
        <v>0</v>
      </c>
      <c r="AL252" s="18">
        <f t="shared" si="265"/>
        <v>0</v>
      </c>
      <c r="AM252" s="18">
        <f t="shared" si="266"/>
        <v>0</v>
      </c>
      <c r="AN252" s="18">
        <f t="shared" si="267"/>
        <v>0</v>
      </c>
      <c r="AO252" s="18">
        <f t="shared" si="268"/>
        <v>0</v>
      </c>
      <c r="AP252" s="18">
        <f t="shared" si="269"/>
        <v>0</v>
      </c>
      <c r="AQ252" s="18">
        <f t="shared" si="270"/>
        <v>0</v>
      </c>
      <c r="AR252" s="18">
        <f t="shared" si="271"/>
        <v>0</v>
      </c>
      <c r="AS252" s="18">
        <f t="shared" si="272"/>
        <v>0</v>
      </c>
      <c r="AT252" s="18">
        <f t="shared" si="273"/>
        <v>0</v>
      </c>
      <c r="AU252" s="18">
        <f t="shared" si="274"/>
        <v>0</v>
      </c>
      <c r="AV252" s="18">
        <f t="shared" si="275"/>
        <v>0</v>
      </c>
      <c r="AW252" s="18">
        <f t="shared" si="276"/>
        <v>0</v>
      </c>
      <c r="AX252" s="18">
        <f t="shared" si="277"/>
        <v>0</v>
      </c>
    </row>
    <row r="253" spans="1:50" x14ac:dyDescent="0.25">
      <c r="A253">
        <f>feecalcs!A247</f>
        <v>0</v>
      </c>
      <c r="B253">
        <f>feecalcs!B247</f>
        <v>0</v>
      </c>
      <c r="C253">
        <f>feecalcs!D247</f>
        <v>0</v>
      </c>
      <c r="D253">
        <f>feecalcs!F247</f>
        <v>0</v>
      </c>
      <c r="E253">
        <f>feecalcs!G247</f>
        <v>0</v>
      </c>
      <c r="F253">
        <f>client_info!F250</f>
        <v>0</v>
      </c>
      <c r="G253">
        <f>client_info!G250</f>
        <v>0</v>
      </c>
      <c r="H253">
        <f>VLOOKUP(F253,lifeexpectancy!A:C,IF(feesovertime!G253="M",2,3),FALSE)</f>
        <v>80.209999999999994</v>
      </c>
      <c r="J253" s="18">
        <f t="shared" si="256"/>
        <v>0</v>
      </c>
      <c r="K253" s="18">
        <f t="shared" ref="K253:AC253" si="329">IF(J253=0,0,IF($F253-1+K$7&gt;=65,J253*(1+$B$2-$B$3),J253*(1+$B$2)+$B$4))</f>
        <v>0</v>
      </c>
      <c r="L253" s="18">
        <f t="shared" si="329"/>
        <v>0</v>
      </c>
      <c r="M253" s="18">
        <f t="shared" si="329"/>
        <v>0</v>
      </c>
      <c r="N253" s="18">
        <f t="shared" si="329"/>
        <v>0</v>
      </c>
      <c r="O253" s="18">
        <f t="shared" si="329"/>
        <v>0</v>
      </c>
      <c r="P253" s="18">
        <f t="shared" si="329"/>
        <v>0</v>
      </c>
      <c r="Q253" s="18">
        <f t="shared" si="329"/>
        <v>0</v>
      </c>
      <c r="R253" s="18">
        <f t="shared" si="329"/>
        <v>0</v>
      </c>
      <c r="S253" s="18">
        <f t="shared" si="329"/>
        <v>0</v>
      </c>
      <c r="T253" s="18">
        <f t="shared" si="329"/>
        <v>0</v>
      </c>
      <c r="U253" s="18">
        <f t="shared" si="329"/>
        <v>0</v>
      </c>
      <c r="V253" s="18">
        <f t="shared" si="329"/>
        <v>0</v>
      </c>
      <c r="W253" s="18">
        <f t="shared" si="329"/>
        <v>0</v>
      </c>
      <c r="X253" s="18">
        <f t="shared" si="329"/>
        <v>0</v>
      </c>
      <c r="Y253" s="18">
        <f t="shared" si="329"/>
        <v>0</v>
      </c>
      <c r="Z253" s="18">
        <f t="shared" si="329"/>
        <v>0</v>
      </c>
      <c r="AA253" s="18">
        <f t="shared" si="329"/>
        <v>0</v>
      </c>
      <c r="AB253" s="18">
        <f t="shared" si="329"/>
        <v>0</v>
      </c>
      <c r="AC253" s="18">
        <f t="shared" si="329"/>
        <v>0</v>
      </c>
      <c r="AE253" s="18">
        <f t="shared" si="258"/>
        <v>0</v>
      </c>
      <c r="AF253" s="18">
        <f t="shared" si="259"/>
        <v>0</v>
      </c>
      <c r="AG253" s="18">
        <f t="shared" si="260"/>
        <v>0</v>
      </c>
      <c r="AH253" s="18">
        <f t="shared" si="261"/>
        <v>0</v>
      </c>
      <c r="AI253" s="18">
        <f t="shared" si="262"/>
        <v>0</v>
      </c>
      <c r="AJ253" s="18">
        <f t="shared" si="263"/>
        <v>0</v>
      </c>
      <c r="AK253" s="18">
        <f t="shared" si="264"/>
        <v>0</v>
      </c>
      <c r="AL253" s="18">
        <f t="shared" si="265"/>
        <v>0</v>
      </c>
      <c r="AM253" s="18">
        <f t="shared" si="266"/>
        <v>0</v>
      </c>
      <c r="AN253" s="18">
        <f t="shared" si="267"/>
        <v>0</v>
      </c>
      <c r="AO253" s="18">
        <f t="shared" si="268"/>
        <v>0</v>
      </c>
      <c r="AP253" s="18">
        <f t="shared" si="269"/>
        <v>0</v>
      </c>
      <c r="AQ253" s="18">
        <f t="shared" si="270"/>
        <v>0</v>
      </c>
      <c r="AR253" s="18">
        <f t="shared" si="271"/>
        <v>0</v>
      </c>
      <c r="AS253" s="18">
        <f t="shared" si="272"/>
        <v>0</v>
      </c>
      <c r="AT253" s="18">
        <f t="shared" si="273"/>
        <v>0</v>
      </c>
      <c r="AU253" s="18">
        <f t="shared" si="274"/>
        <v>0</v>
      </c>
      <c r="AV253" s="18">
        <f t="shared" si="275"/>
        <v>0</v>
      </c>
      <c r="AW253" s="18">
        <f t="shared" si="276"/>
        <v>0</v>
      </c>
      <c r="AX253" s="18">
        <f t="shared" si="277"/>
        <v>0</v>
      </c>
    </row>
    <row r="254" spans="1:50" x14ac:dyDescent="0.25">
      <c r="A254">
        <f>feecalcs!A248</f>
        <v>0</v>
      </c>
      <c r="B254">
        <f>feecalcs!B248</f>
        <v>0</v>
      </c>
      <c r="C254">
        <f>feecalcs!D248</f>
        <v>0</v>
      </c>
      <c r="D254">
        <f>feecalcs!F248</f>
        <v>0</v>
      </c>
      <c r="E254">
        <f>feecalcs!G248</f>
        <v>0</v>
      </c>
      <c r="F254">
        <f>client_info!F251</f>
        <v>0</v>
      </c>
      <c r="G254">
        <f>client_info!G251</f>
        <v>0</v>
      </c>
      <c r="H254">
        <f>VLOOKUP(F254,lifeexpectancy!A:C,IF(feesovertime!G254="M",2,3),FALSE)</f>
        <v>80.209999999999994</v>
      </c>
      <c r="J254" s="18">
        <f t="shared" si="256"/>
        <v>0</v>
      </c>
      <c r="K254" s="18">
        <f t="shared" ref="K254:AC254" si="330">IF(J254=0,0,IF($F254-1+K$7&gt;=65,J254*(1+$B$2-$B$3),J254*(1+$B$2)+$B$4))</f>
        <v>0</v>
      </c>
      <c r="L254" s="18">
        <f t="shared" si="330"/>
        <v>0</v>
      </c>
      <c r="M254" s="18">
        <f t="shared" si="330"/>
        <v>0</v>
      </c>
      <c r="N254" s="18">
        <f t="shared" si="330"/>
        <v>0</v>
      </c>
      <c r="O254" s="18">
        <f t="shared" si="330"/>
        <v>0</v>
      </c>
      <c r="P254" s="18">
        <f t="shared" si="330"/>
        <v>0</v>
      </c>
      <c r="Q254" s="18">
        <f t="shared" si="330"/>
        <v>0</v>
      </c>
      <c r="R254" s="18">
        <f t="shared" si="330"/>
        <v>0</v>
      </c>
      <c r="S254" s="18">
        <f t="shared" si="330"/>
        <v>0</v>
      </c>
      <c r="T254" s="18">
        <f t="shared" si="330"/>
        <v>0</v>
      </c>
      <c r="U254" s="18">
        <f t="shared" si="330"/>
        <v>0</v>
      </c>
      <c r="V254" s="18">
        <f t="shared" si="330"/>
        <v>0</v>
      </c>
      <c r="W254" s="18">
        <f t="shared" si="330"/>
        <v>0</v>
      </c>
      <c r="X254" s="18">
        <f t="shared" si="330"/>
        <v>0</v>
      </c>
      <c r="Y254" s="18">
        <f t="shared" si="330"/>
        <v>0</v>
      </c>
      <c r="Z254" s="18">
        <f t="shared" si="330"/>
        <v>0</v>
      </c>
      <c r="AA254" s="18">
        <f t="shared" si="330"/>
        <v>0</v>
      </c>
      <c r="AB254" s="18">
        <f t="shared" si="330"/>
        <v>0</v>
      </c>
      <c r="AC254" s="18">
        <f t="shared" si="330"/>
        <v>0</v>
      </c>
      <c r="AE254" s="18">
        <f t="shared" si="258"/>
        <v>0</v>
      </c>
      <c r="AF254" s="18">
        <f t="shared" si="259"/>
        <v>0</v>
      </c>
      <c r="AG254" s="18">
        <f t="shared" si="260"/>
        <v>0</v>
      </c>
      <c r="AH254" s="18">
        <f t="shared" si="261"/>
        <v>0</v>
      </c>
      <c r="AI254" s="18">
        <f t="shared" si="262"/>
        <v>0</v>
      </c>
      <c r="AJ254" s="18">
        <f t="shared" si="263"/>
        <v>0</v>
      </c>
      <c r="AK254" s="18">
        <f t="shared" si="264"/>
        <v>0</v>
      </c>
      <c r="AL254" s="18">
        <f t="shared" si="265"/>
        <v>0</v>
      </c>
      <c r="AM254" s="18">
        <f t="shared" si="266"/>
        <v>0</v>
      </c>
      <c r="AN254" s="18">
        <f t="shared" si="267"/>
        <v>0</v>
      </c>
      <c r="AO254" s="18">
        <f t="shared" si="268"/>
        <v>0</v>
      </c>
      <c r="AP254" s="18">
        <f t="shared" si="269"/>
        <v>0</v>
      </c>
      <c r="AQ254" s="18">
        <f t="shared" si="270"/>
        <v>0</v>
      </c>
      <c r="AR254" s="18">
        <f t="shared" si="271"/>
        <v>0</v>
      </c>
      <c r="AS254" s="18">
        <f t="shared" si="272"/>
        <v>0</v>
      </c>
      <c r="AT254" s="18">
        <f t="shared" si="273"/>
        <v>0</v>
      </c>
      <c r="AU254" s="18">
        <f t="shared" si="274"/>
        <v>0</v>
      </c>
      <c r="AV254" s="18">
        <f t="shared" si="275"/>
        <v>0</v>
      </c>
      <c r="AW254" s="18">
        <f t="shared" si="276"/>
        <v>0</v>
      </c>
      <c r="AX254" s="18">
        <f t="shared" si="277"/>
        <v>0</v>
      </c>
    </row>
    <row r="255" spans="1:50" x14ac:dyDescent="0.25">
      <c r="A255">
        <f>feecalcs!A249</f>
        <v>0</v>
      </c>
      <c r="B255">
        <f>feecalcs!B249</f>
        <v>0</v>
      </c>
      <c r="C255">
        <f>feecalcs!D249</f>
        <v>0</v>
      </c>
      <c r="D255">
        <f>feecalcs!F249</f>
        <v>0</v>
      </c>
      <c r="E255">
        <f>feecalcs!G249</f>
        <v>0</v>
      </c>
      <c r="F255">
        <f>client_info!F252</f>
        <v>0</v>
      </c>
      <c r="G255">
        <f>client_info!G252</f>
        <v>0</v>
      </c>
      <c r="H255">
        <f>VLOOKUP(F255,lifeexpectancy!A:C,IF(feesovertime!G255="M",2,3),FALSE)</f>
        <v>80.209999999999994</v>
      </c>
      <c r="J255" s="18">
        <f t="shared" si="256"/>
        <v>0</v>
      </c>
      <c r="K255" s="18">
        <f t="shared" ref="K255:AC255" si="331">IF(J255=0,0,IF($F255-1+K$7&gt;=65,J255*(1+$B$2-$B$3),J255*(1+$B$2)+$B$4))</f>
        <v>0</v>
      </c>
      <c r="L255" s="18">
        <f t="shared" si="331"/>
        <v>0</v>
      </c>
      <c r="M255" s="18">
        <f t="shared" si="331"/>
        <v>0</v>
      </c>
      <c r="N255" s="18">
        <f t="shared" si="331"/>
        <v>0</v>
      </c>
      <c r="O255" s="18">
        <f t="shared" si="331"/>
        <v>0</v>
      </c>
      <c r="P255" s="18">
        <f t="shared" si="331"/>
        <v>0</v>
      </c>
      <c r="Q255" s="18">
        <f t="shared" si="331"/>
        <v>0</v>
      </c>
      <c r="R255" s="18">
        <f t="shared" si="331"/>
        <v>0</v>
      </c>
      <c r="S255" s="18">
        <f t="shared" si="331"/>
        <v>0</v>
      </c>
      <c r="T255" s="18">
        <f t="shared" si="331"/>
        <v>0</v>
      </c>
      <c r="U255" s="18">
        <f t="shared" si="331"/>
        <v>0</v>
      </c>
      <c r="V255" s="18">
        <f t="shared" si="331"/>
        <v>0</v>
      </c>
      <c r="W255" s="18">
        <f t="shared" si="331"/>
        <v>0</v>
      </c>
      <c r="X255" s="18">
        <f t="shared" si="331"/>
        <v>0</v>
      </c>
      <c r="Y255" s="18">
        <f t="shared" si="331"/>
        <v>0</v>
      </c>
      <c r="Z255" s="18">
        <f t="shared" si="331"/>
        <v>0</v>
      </c>
      <c r="AA255" s="18">
        <f t="shared" si="331"/>
        <v>0</v>
      </c>
      <c r="AB255" s="18">
        <f t="shared" si="331"/>
        <v>0</v>
      </c>
      <c r="AC255" s="18">
        <f t="shared" si="331"/>
        <v>0</v>
      </c>
      <c r="AE255" s="18">
        <f t="shared" si="258"/>
        <v>0</v>
      </c>
      <c r="AF255" s="18">
        <f t="shared" si="259"/>
        <v>0</v>
      </c>
      <c r="AG255" s="18">
        <f t="shared" si="260"/>
        <v>0</v>
      </c>
      <c r="AH255" s="18">
        <f t="shared" si="261"/>
        <v>0</v>
      </c>
      <c r="AI255" s="18">
        <f t="shared" si="262"/>
        <v>0</v>
      </c>
      <c r="AJ255" s="18">
        <f t="shared" si="263"/>
        <v>0</v>
      </c>
      <c r="AK255" s="18">
        <f t="shared" si="264"/>
        <v>0</v>
      </c>
      <c r="AL255" s="18">
        <f t="shared" si="265"/>
        <v>0</v>
      </c>
      <c r="AM255" s="18">
        <f t="shared" si="266"/>
        <v>0</v>
      </c>
      <c r="AN255" s="18">
        <f t="shared" si="267"/>
        <v>0</v>
      </c>
      <c r="AO255" s="18">
        <f t="shared" si="268"/>
        <v>0</v>
      </c>
      <c r="AP255" s="18">
        <f t="shared" si="269"/>
        <v>0</v>
      </c>
      <c r="AQ255" s="18">
        <f t="shared" si="270"/>
        <v>0</v>
      </c>
      <c r="AR255" s="18">
        <f t="shared" si="271"/>
        <v>0</v>
      </c>
      <c r="AS255" s="18">
        <f t="shared" si="272"/>
        <v>0</v>
      </c>
      <c r="AT255" s="18">
        <f t="shared" si="273"/>
        <v>0</v>
      </c>
      <c r="AU255" s="18">
        <f t="shared" si="274"/>
        <v>0</v>
      </c>
      <c r="AV255" s="18">
        <f t="shared" si="275"/>
        <v>0</v>
      </c>
      <c r="AW255" s="18">
        <f t="shared" si="276"/>
        <v>0</v>
      </c>
      <c r="AX255" s="18">
        <f t="shared" si="277"/>
        <v>0</v>
      </c>
    </row>
    <row r="256" spans="1:50" x14ac:dyDescent="0.25">
      <c r="A256">
        <f>feecalcs!A250</f>
        <v>0</v>
      </c>
      <c r="B256">
        <f>feecalcs!B250</f>
        <v>0</v>
      </c>
      <c r="C256">
        <f>feecalcs!D250</f>
        <v>0</v>
      </c>
      <c r="D256">
        <f>feecalcs!F250</f>
        <v>0</v>
      </c>
      <c r="E256">
        <f>feecalcs!G250</f>
        <v>0</v>
      </c>
      <c r="F256">
        <f>client_info!F253</f>
        <v>0</v>
      </c>
      <c r="G256">
        <f>client_info!G253</f>
        <v>0</v>
      </c>
      <c r="H256">
        <f>VLOOKUP(F256,lifeexpectancy!A:C,IF(feesovertime!G256="M",2,3),FALSE)</f>
        <v>80.209999999999994</v>
      </c>
      <c r="J256" s="18">
        <f t="shared" si="256"/>
        <v>0</v>
      </c>
      <c r="K256" s="18">
        <f t="shared" ref="K256:AC256" si="332">IF(J256=0,0,IF($F256-1+K$7&gt;=65,J256*(1+$B$2-$B$3),J256*(1+$B$2)+$B$4))</f>
        <v>0</v>
      </c>
      <c r="L256" s="18">
        <f t="shared" si="332"/>
        <v>0</v>
      </c>
      <c r="M256" s="18">
        <f t="shared" si="332"/>
        <v>0</v>
      </c>
      <c r="N256" s="18">
        <f t="shared" si="332"/>
        <v>0</v>
      </c>
      <c r="O256" s="18">
        <f t="shared" si="332"/>
        <v>0</v>
      </c>
      <c r="P256" s="18">
        <f t="shared" si="332"/>
        <v>0</v>
      </c>
      <c r="Q256" s="18">
        <f t="shared" si="332"/>
        <v>0</v>
      </c>
      <c r="R256" s="18">
        <f t="shared" si="332"/>
        <v>0</v>
      </c>
      <c r="S256" s="18">
        <f t="shared" si="332"/>
        <v>0</v>
      </c>
      <c r="T256" s="18">
        <f t="shared" si="332"/>
        <v>0</v>
      </c>
      <c r="U256" s="18">
        <f t="shared" si="332"/>
        <v>0</v>
      </c>
      <c r="V256" s="18">
        <f t="shared" si="332"/>
        <v>0</v>
      </c>
      <c r="W256" s="18">
        <f t="shared" si="332"/>
        <v>0</v>
      </c>
      <c r="X256" s="18">
        <f t="shared" si="332"/>
        <v>0</v>
      </c>
      <c r="Y256" s="18">
        <f t="shared" si="332"/>
        <v>0</v>
      </c>
      <c r="Z256" s="18">
        <f t="shared" si="332"/>
        <v>0</v>
      </c>
      <c r="AA256" s="18">
        <f t="shared" si="332"/>
        <v>0</v>
      </c>
      <c r="AB256" s="18">
        <f t="shared" si="332"/>
        <v>0</v>
      </c>
      <c r="AC256" s="18">
        <f t="shared" si="332"/>
        <v>0</v>
      </c>
      <c r="AE256" s="18">
        <f t="shared" si="258"/>
        <v>0</v>
      </c>
      <c r="AF256" s="18">
        <f t="shared" si="259"/>
        <v>0</v>
      </c>
      <c r="AG256" s="18">
        <f t="shared" si="260"/>
        <v>0</v>
      </c>
      <c r="AH256" s="18">
        <f t="shared" si="261"/>
        <v>0</v>
      </c>
      <c r="AI256" s="18">
        <f t="shared" si="262"/>
        <v>0</v>
      </c>
      <c r="AJ256" s="18">
        <f t="shared" si="263"/>
        <v>0</v>
      </c>
      <c r="AK256" s="18">
        <f t="shared" si="264"/>
        <v>0</v>
      </c>
      <c r="AL256" s="18">
        <f t="shared" si="265"/>
        <v>0</v>
      </c>
      <c r="AM256" s="18">
        <f t="shared" si="266"/>
        <v>0</v>
      </c>
      <c r="AN256" s="18">
        <f t="shared" si="267"/>
        <v>0</v>
      </c>
      <c r="AO256" s="18">
        <f t="shared" si="268"/>
        <v>0</v>
      </c>
      <c r="AP256" s="18">
        <f t="shared" si="269"/>
        <v>0</v>
      </c>
      <c r="AQ256" s="18">
        <f t="shared" si="270"/>
        <v>0</v>
      </c>
      <c r="AR256" s="18">
        <f t="shared" si="271"/>
        <v>0</v>
      </c>
      <c r="AS256" s="18">
        <f t="shared" si="272"/>
        <v>0</v>
      </c>
      <c r="AT256" s="18">
        <f t="shared" si="273"/>
        <v>0</v>
      </c>
      <c r="AU256" s="18">
        <f t="shared" si="274"/>
        <v>0</v>
      </c>
      <c r="AV256" s="18">
        <f t="shared" si="275"/>
        <v>0</v>
      </c>
      <c r="AW256" s="18">
        <f t="shared" si="276"/>
        <v>0</v>
      </c>
      <c r="AX256" s="18">
        <f t="shared" si="277"/>
        <v>0</v>
      </c>
    </row>
    <row r="257" spans="1:50" x14ac:dyDescent="0.25">
      <c r="A257">
        <f>feecalcs!A251</f>
        <v>0</v>
      </c>
      <c r="B257">
        <f>feecalcs!B251</f>
        <v>0</v>
      </c>
      <c r="C257">
        <f>feecalcs!D251</f>
        <v>0</v>
      </c>
      <c r="D257">
        <f>feecalcs!F251</f>
        <v>0</v>
      </c>
      <c r="E257">
        <f>feecalcs!G251</f>
        <v>0</v>
      </c>
      <c r="F257">
        <f>client_info!F254</f>
        <v>0</v>
      </c>
      <c r="G257">
        <f>client_info!G254</f>
        <v>0</v>
      </c>
      <c r="H257">
        <f>VLOOKUP(F257,lifeexpectancy!A:C,IF(feesovertime!G257="M",2,3),FALSE)</f>
        <v>80.209999999999994</v>
      </c>
      <c r="J257" s="18">
        <f t="shared" si="256"/>
        <v>0</v>
      </c>
      <c r="K257" s="18">
        <f t="shared" ref="K257:AC257" si="333">IF(J257=0,0,IF($F257-1+K$7&gt;=65,J257*(1+$B$2-$B$3),J257*(1+$B$2)+$B$4))</f>
        <v>0</v>
      </c>
      <c r="L257" s="18">
        <f t="shared" si="333"/>
        <v>0</v>
      </c>
      <c r="M257" s="18">
        <f t="shared" si="333"/>
        <v>0</v>
      </c>
      <c r="N257" s="18">
        <f t="shared" si="333"/>
        <v>0</v>
      </c>
      <c r="O257" s="18">
        <f t="shared" si="333"/>
        <v>0</v>
      </c>
      <c r="P257" s="18">
        <f t="shared" si="333"/>
        <v>0</v>
      </c>
      <c r="Q257" s="18">
        <f t="shared" si="333"/>
        <v>0</v>
      </c>
      <c r="R257" s="18">
        <f t="shared" si="333"/>
        <v>0</v>
      </c>
      <c r="S257" s="18">
        <f t="shared" si="333"/>
        <v>0</v>
      </c>
      <c r="T257" s="18">
        <f t="shared" si="333"/>
        <v>0</v>
      </c>
      <c r="U257" s="18">
        <f t="shared" si="333"/>
        <v>0</v>
      </c>
      <c r="V257" s="18">
        <f t="shared" si="333"/>
        <v>0</v>
      </c>
      <c r="W257" s="18">
        <f t="shared" si="333"/>
        <v>0</v>
      </c>
      <c r="X257" s="18">
        <f t="shared" si="333"/>
        <v>0</v>
      </c>
      <c r="Y257" s="18">
        <f t="shared" si="333"/>
        <v>0</v>
      </c>
      <c r="Z257" s="18">
        <f t="shared" si="333"/>
        <v>0</v>
      </c>
      <c r="AA257" s="18">
        <f t="shared" si="333"/>
        <v>0</v>
      </c>
      <c r="AB257" s="18">
        <f t="shared" si="333"/>
        <v>0</v>
      </c>
      <c r="AC257" s="18">
        <f t="shared" si="333"/>
        <v>0</v>
      </c>
      <c r="AE257" s="18">
        <f t="shared" si="258"/>
        <v>0</v>
      </c>
      <c r="AF257" s="18">
        <f t="shared" si="259"/>
        <v>0</v>
      </c>
      <c r="AG257" s="18">
        <f t="shared" si="260"/>
        <v>0</v>
      </c>
      <c r="AH257" s="18">
        <f t="shared" si="261"/>
        <v>0</v>
      </c>
      <c r="AI257" s="18">
        <f t="shared" si="262"/>
        <v>0</v>
      </c>
      <c r="AJ257" s="18">
        <f t="shared" si="263"/>
        <v>0</v>
      </c>
      <c r="AK257" s="18">
        <f t="shared" si="264"/>
        <v>0</v>
      </c>
      <c r="AL257" s="18">
        <f t="shared" si="265"/>
        <v>0</v>
      </c>
      <c r="AM257" s="18">
        <f t="shared" si="266"/>
        <v>0</v>
      </c>
      <c r="AN257" s="18">
        <f t="shared" si="267"/>
        <v>0</v>
      </c>
      <c r="AO257" s="18">
        <f t="shared" si="268"/>
        <v>0</v>
      </c>
      <c r="AP257" s="18">
        <f t="shared" si="269"/>
        <v>0</v>
      </c>
      <c r="AQ257" s="18">
        <f t="shared" si="270"/>
        <v>0</v>
      </c>
      <c r="AR257" s="18">
        <f t="shared" si="271"/>
        <v>0</v>
      </c>
      <c r="AS257" s="18">
        <f t="shared" si="272"/>
        <v>0</v>
      </c>
      <c r="AT257" s="18">
        <f t="shared" si="273"/>
        <v>0</v>
      </c>
      <c r="AU257" s="18">
        <f t="shared" si="274"/>
        <v>0</v>
      </c>
      <c r="AV257" s="18">
        <f t="shared" si="275"/>
        <v>0</v>
      </c>
      <c r="AW257" s="18">
        <f t="shared" si="276"/>
        <v>0</v>
      </c>
      <c r="AX257" s="18">
        <f t="shared" si="277"/>
        <v>0</v>
      </c>
    </row>
    <row r="258" spans="1:50" x14ac:dyDescent="0.25">
      <c r="A258">
        <f>feecalcs!A252</f>
        <v>0</v>
      </c>
      <c r="B258">
        <f>feecalcs!B252</f>
        <v>0</v>
      </c>
      <c r="C258">
        <f>feecalcs!D252</f>
        <v>0</v>
      </c>
      <c r="D258">
        <f>feecalcs!F252</f>
        <v>0</v>
      </c>
      <c r="E258">
        <f>feecalcs!G252</f>
        <v>0</v>
      </c>
      <c r="F258">
        <f>client_info!F255</f>
        <v>0</v>
      </c>
      <c r="G258">
        <f>client_info!G255</f>
        <v>0</v>
      </c>
      <c r="H258">
        <f>VLOOKUP(F258,lifeexpectancy!A:C,IF(feesovertime!G258="M",2,3),FALSE)</f>
        <v>80.209999999999994</v>
      </c>
      <c r="J258" s="18">
        <f t="shared" si="256"/>
        <v>0</v>
      </c>
      <c r="K258" s="18">
        <f t="shared" ref="K258:AC258" si="334">IF(J258=0,0,IF($F258-1+K$7&gt;=65,J258*(1+$B$2-$B$3),J258*(1+$B$2)+$B$4))</f>
        <v>0</v>
      </c>
      <c r="L258" s="18">
        <f t="shared" si="334"/>
        <v>0</v>
      </c>
      <c r="M258" s="18">
        <f t="shared" si="334"/>
        <v>0</v>
      </c>
      <c r="N258" s="18">
        <f t="shared" si="334"/>
        <v>0</v>
      </c>
      <c r="O258" s="18">
        <f t="shared" si="334"/>
        <v>0</v>
      </c>
      <c r="P258" s="18">
        <f t="shared" si="334"/>
        <v>0</v>
      </c>
      <c r="Q258" s="18">
        <f t="shared" si="334"/>
        <v>0</v>
      </c>
      <c r="R258" s="18">
        <f t="shared" si="334"/>
        <v>0</v>
      </c>
      <c r="S258" s="18">
        <f t="shared" si="334"/>
        <v>0</v>
      </c>
      <c r="T258" s="18">
        <f t="shared" si="334"/>
        <v>0</v>
      </c>
      <c r="U258" s="18">
        <f t="shared" si="334"/>
        <v>0</v>
      </c>
      <c r="V258" s="18">
        <f t="shared" si="334"/>
        <v>0</v>
      </c>
      <c r="W258" s="18">
        <f t="shared" si="334"/>
        <v>0</v>
      </c>
      <c r="X258" s="18">
        <f t="shared" si="334"/>
        <v>0</v>
      </c>
      <c r="Y258" s="18">
        <f t="shared" si="334"/>
        <v>0</v>
      </c>
      <c r="Z258" s="18">
        <f t="shared" si="334"/>
        <v>0</v>
      </c>
      <c r="AA258" s="18">
        <f t="shared" si="334"/>
        <v>0</v>
      </c>
      <c r="AB258" s="18">
        <f t="shared" si="334"/>
        <v>0</v>
      </c>
      <c r="AC258" s="18">
        <f t="shared" si="334"/>
        <v>0</v>
      </c>
      <c r="AE258" s="18">
        <f t="shared" si="258"/>
        <v>0</v>
      </c>
      <c r="AF258" s="18">
        <f t="shared" si="259"/>
        <v>0</v>
      </c>
      <c r="AG258" s="18">
        <f t="shared" si="260"/>
        <v>0</v>
      </c>
      <c r="AH258" s="18">
        <f t="shared" si="261"/>
        <v>0</v>
      </c>
      <c r="AI258" s="18">
        <f t="shared" si="262"/>
        <v>0</v>
      </c>
      <c r="AJ258" s="18">
        <f t="shared" si="263"/>
        <v>0</v>
      </c>
      <c r="AK258" s="18">
        <f t="shared" si="264"/>
        <v>0</v>
      </c>
      <c r="AL258" s="18">
        <f t="shared" si="265"/>
        <v>0</v>
      </c>
      <c r="AM258" s="18">
        <f t="shared" si="266"/>
        <v>0</v>
      </c>
      <c r="AN258" s="18">
        <f t="shared" si="267"/>
        <v>0</v>
      </c>
      <c r="AO258" s="18">
        <f t="shared" si="268"/>
        <v>0</v>
      </c>
      <c r="AP258" s="18">
        <f t="shared" si="269"/>
        <v>0</v>
      </c>
      <c r="AQ258" s="18">
        <f t="shared" si="270"/>
        <v>0</v>
      </c>
      <c r="AR258" s="18">
        <f t="shared" si="271"/>
        <v>0</v>
      </c>
      <c r="AS258" s="18">
        <f t="shared" si="272"/>
        <v>0</v>
      </c>
      <c r="AT258" s="18">
        <f t="shared" si="273"/>
        <v>0</v>
      </c>
      <c r="AU258" s="18">
        <f t="shared" si="274"/>
        <v>0</v>
      </c>
      <c r="AV258" s="18">
        <f t="shared" si="275"/>
        <v>0</v>
      </c>
      <c r="AW258" s="18">
        <f t="shared" si="276"/>
        <v>0</v>
      </c>
      <c r="AX258" s="18">
        <f t="shared" si="277"/>
        <v>0</v>
      </c>
    </row>
    <row r="259" spans="1:50" x14ac:dyDescent="0.25">
      <c r="A259">
        <f>feecalcs!A253</f>
        <v>0</v>
      </c>
      <c r="B259">
        <f>feecalcs!B253</f>
        <v>0</v>
      </c>
      <c r="C259">
        <f>feecalcs!D253</f>
        <v>0</v>
      </c>
      <c r="D259">
        <f>feecalcs!F253</f>
        <v>0</v>
      </c>
      <c r="E259">
        <f>feecalcs!G253</f>
        <v>0</v>
      </c>
      <c r="F259">
        <f>client_info!F256</f>
        <v>0</v>
      </c>
      <c r="G259">
        <f>client_info!G256</f>
        <v>0</v>
      </c>
      <c r="H259">
        <f>VLOOKUP(F259,lifeexpectancy!A:C,IF(feesovertime!G259="M",2,3),FALSE)</f>
        <v>80.209999999999994</v>
      </c>
      <c r="J259" s="18">
        <f t="shared" si="256"/>
        <v>0</v>
      </c>
      <c r="K259" s="18">
        <f t="shared" ref="K259:AC259" si="335">IF(J259=0,0,IF($F259-1+K$7&gt;=65,J259*(1+$B$2-$B$3),J259*(1+$B$2)+$B$4))</f>
        <v>0</v>
      </c>
      <c r="L259" s="18">
        <f t="shared" si="335"/>
        <v>0</v>
      </c>
      <c r="M259" s="18">
        <f t="shared" si="335"/>
        <v>0</v>
      </c>
      <c r="N259" s="18">
        <f t="shared" si="335"/>
        <v>0</v>
      </c>
      <c r="O259" s="18">
        <f t="shared" si="335"/>
        <v>0</v>
      </c>
      <c r="P259" s="18">
        <f t="shared" si="335"/>
        <v>0</v>
      </c>
      <c r="Q259" s="18">
        <f t="shared" si="335"/>
        <v>0</v>
      </c>
      <c r="R259" s="18">
        <f t="shared" si="335"/>
        <v>0</v>
      </c>
      <c r="S259" s="18">
        <f t="shared" si="335"/>
        <v>0</v>
      </c>
      <c r="T259" s="18">
        <f t="shared" si="335"/>
        <v>0</v>
      </c>
      <c r="U259" s="18">
        <f t="shared" si="335"/>
        <v>0</v>
      </c>
      <c r="V259" s="18">
        <f t="shared" si="335"/>
        <v>0</v>
      </c>
      <c r="W259" s="18">
        <f t="shared" si="335"/>
        <v>0</v>
      </c>
      <c r="X259" s="18">
        <f t="shared" si="335"/>
        <v>0</v>
      </c>
      <c r="Y259" s="18">
        <f t="shared" si="335"/>
        <v>0</v>
      </c>
      <c r="Z259" s="18">
        <f t="shared" si="335"/>
        <v>0</v>
      </c>
      <c r="AA259" s="18">
        <f t="shared" si="335"/>
        <v>0</v>
      </c>
      <c r="AB259" s="18">
        <f t="shared" si="335"/>
        <v>0</v>
      </c>
      <c r="AC259" s="18">
        <f t="shared" si="335"/>
        <v>0</v>
      </c>
      <c r="AE259" s="18">
        <f t="shared" si="258"/>
        <v>0</v>
      </c>
      <c r="AF259" s="18">
        <f t="shared" si="259"/>
        <v>0</v>
      </c>
      <c r="AG259" s="18">
        <f t="shared" si="260"/>
        <v>0</v>
      </c>
      <c r="AH259" s="18">
        <f t="shared" si="261"/>
        <v>0</v>
      </c>
      <c r="AI259" s="18">
        <f t="shared" si="262"/>
        <v>0</v>
      </c>
      <c r="AJ259" s="18">
        <f t="shared" si="263"/>
        <v>0</v>
      </c>
      <c r="AK259" s="18">
        <f t="shared" si="264"/>
        <v>0</v>
      </c>
      <c r="AL259" s="18">
        <f t="shared" si="265"/>
        <v>0</v>
      </c>
      <c r="AM259" s="18">
        <f t="shared" si="266"/>
        <v>0</v>
      </c>
      <c r="AN259" s="18">
        <f t="shared" si="267"/>
        <v>0</v>
      </c>
      <c r="AO259" s="18">
        <f t="shared" si="268"/>
        <v>0</v>
      </c>
      <c r="AP259" s="18">
        <f t="shared" si="269"/>
        <v>0</v>
      </c>
      <c r="AQ259" s="18">
        <f t="shared" si="270"/>
        <v>0</v>
      </c>
      <c r="AR259" s="18">
        <f t="shared" si="271"/>
        <v>0</v>
      </c>
      <c r="AS259" s="18">
        <f t="shared" si="272"/>
        <v>0</v>
      </c>
      <c r="AT259" s="18">
        <f t="shared" si="273"/>
        <v>0</v>
      </c>
      <c r="AU259" s="18">
        <f t="shared" si="274"/>
        <v>0</v>
      </c>
      <c r="AV259" s="18">
        <f t="shared" si="275"/>
        <v>0</v>
      </c>
      <c r="AW259" s="18">
        <f t="shared" si="276"/>
        <v>0</v>
      </c>
      <c r="AX259" s="18">
        <f t="shared" si="277"/>
        <v>0</v>
      </c>
    </row>
    <row r="260" spans="1:50" x14ac:dyDescent="0.25">
      <c r="A260">
        <f>feecalcs!A254</f>
        <v>0</v>
      </c>
      <c r="B260">
        <f>feecalcs!B254</f>
        <v>0</v>
      </c>
      <c r="C260">
        <f>feecalcs!D254</f>
        <v>0</v>
      </c>
      <c r="D260">
        <f>feecalcs!F254</f>
        <v>0</v>
      </c>
      <c r="E260">
        <f>feecalcs!G254</f>
        <v>0</v>
      </c>
      <c r="F260">
        <f>client_info!F257</f>
        <v>0</v>
      </c>
      <c r="G260">
        <f>client_info!G257</f>
        <v>0</v>
      </c>
      <c r="H260">
        <f>VLOOKUP(F260,lifeexpectancy!A:C,IF(feesovertime!G260="M",2,3),FALSE)</f>
        <v>80.209999999999994</v>
      </c>
      <c r="J260" s="18">
        <f t="shared" si="256"/>
        <v>0</v>
      </c>
      <c r="K260" s="18">
        <f t="shared" ref="K260:AC260" si="336">IF(J260=0,0,IF($F260-1+K$7&gt;=65,J260*(1+$B$2-$B$3),J260*(1+$B$2)+$B$4))</f>
        <v>0</v>
      </c>
      <c r="L260" s="18">
        <f t="shared" si="336"/>
        <v>0</v>
      </c>
      <c r="M260" s="18">
        <f t="shared" si="336"/>
        <v>0</v>
      </c>
      <c r="N260" s="18">
        <f t="shared" si="336"/>
        <v>0</v>
      </c>
      <c r="O260" s="18">
        <f t="shared" si="336"/>
        <v>0</v>
      </c>
      <c r="P260" s="18">
        <f t="shared" si="336"/>
        <v>0</v>
      </c>
      <c r="Q260" s="18">
        <f t="shared" si="336"/>
        <v>0</v>
      </c>
      <c r="R260" s="18">
        <f t="shared" si="336"/>
        <v>0</v>
      </c>
      <c r="S260" s="18">
        <f t="shared" si="336"/>
        <v>0</v>
      </c>
      <c r="T260" s="18">
        <f t="shared" si="336"/>
        <v>0</v>
      </c>
      <c r="U260" s="18">
        <f t="shared" si="336"/>
        <v>0</v>
      </c>
      <c r="V260" s="18">
        <f t="shared" si="336"/>
        <v>0</v>
      </c>
      <c r="W260" s="18">
        <f t="shared" si="336"/>
        <v>0</v>
      </c>
      <c r="X260" s="18">
        <f t="shared" si="336"/>
        <v>0</v>
      </c>
      <c r="Y260" s="18">
        <f t="shared" si="336"/>
        <v>0</v>
      </c>
      <c r="Z260" s="18">
        <f t="shared" si="336"/>
        <v>0</v>
      </c>
      <c r="AA260" s="18">
        <f t="shared" si="336"/>
        <v>0</v>
      </c>
      <c r="AB260" s="18">
        <f t="shared" si="336"/>
        <v>0</v>
      </c>
      <c r="AC260" s="18">
        <f t="shared" si="336"/>
        <v>0</v>
      </c>
      <c r="AE260" s="18">
        <f t="shared" si="258"/>
        <v>0</v>
      </c>
      <c r="AF260" s="18">
        <f t="shared" si="259"/>
        <v>0</v>
      </c>
      <c r="AG260" s="18">
        <f t="shared" si="260"/>
        <v>0</v>
      </c>
      <c r="AH260" s="18">
        <f t="shared" si="261"/>
        <v>0</v>
      </c>
      <c r="AI260" s="18">
        <f t="shared" si="262"/>
        <v>0</v>
      </c>
      <c r="AJ260" s="18">
        <f t="shared" si="263"/>
        <v>0</v>
      </c>
      <c r="AK260" s="18">
        <f t="shared" si="264"/>
        <v>0</v>
      </c>
      <c r="AL260" s="18">
        <f t="shared" si="265"/>
        <v>0</v>
      </c>
      <c r="AM260" s="18">
        <f t="shared" si="266"/>
        <v>0</v>
      </c>
      <c r="AN260" s="18">
        <f t="shared" si="267"/>
        <v>0</v>
      </c>
      <c r="AO260" s="18">
        <f t="shared" si="268"/>
        <v>0</v>
      </c>
      <c r="AP260" s="18">
        <f t="shared" si="269"/>
        <v>0</v>
      </c>
      <c r="AQ260" s="18">
        <f t="shared" si="270"/>
        <v>0</v>
      </c>
      <c r="AR260" s="18">
        <f t="shared" si="271"/>
        <v>0</v>
      </c>
      <c r="AS260" s="18">
        <f t="shared" si="272"/>
        <v>0</v>
      </c>
      <c r="AT260" s="18">
        <f t="shared" si="273"/>
        <v>0</v>
      </c>
      <c r="AU260" s="18">
        <f t="shared" si="274"/>
        <v>0</v>
      </c>
      <c r="AV260" s="18">
        <f t="shared" si="275"/>
        <v>0</v>
      </c>
      <c r="AW260" s="18">
        <f t="shared" si="276"/>
        <v>0</v>
      </c>
      <c r="AX260" s="18">
        <f t="shared" si="277"/>
        <v>0</v>
      </c>
    </row>
    <row r="261" spans="1:50" x14ac:dyDescent="0.25">
      <c r="A261">
        <f>feecalcs!A255</f>
        <v>0</v>
      </c>
      <c r="B261">
        <f>feecalcs!B255</f>
        <v>0</v>
      </c>
      <c r="C261">
        <f>feecalcs!D255</f>
        <v>0</v>
      </c>
      <c r="D261">
        <f>feecalcs!F255</f>
        <v>0</v>
      </c>
      <c r="E261">
        <f>feecalcs!G255</f>
        <v>0</v>
      </c>
      <c r="F261">
        <f>client_info!F258</f>
        <v>0</v>
      </c>
      <c r="G261">
        <f>client_info!G258</f>
        <v>0</v>
      </c>
      <c r="H261">
        <f>VLOOKUP(F261,lifeexpectancy!A:C,IF(feesovertime!G261="M",2,3),FALSE)</f>
        <v>80.209999999999994</v>
      </c>
      <c r="J261" s="18">
        <f t="shared" si="256"/>
        <v>0</v>
      </c>
      <c r="K261" s="18">
        <f t="shared" ref="K261:AC261" si="337">IF(J261=0,0,IF($F261-1+K$7&gt;=65,J261*(1+$B$2-$B$3),J261*(1+$B$2)+$B$4))</f>
        <v>0</v>
      </c>
      <c r="L261" s="18">
        <f t="shared" si="337"/>
        <v>0</v>
      </c>
      <c r="M261" s="18">
        <f t="shared" si="337"/>
        <v>0</v>
      </c>
      <c r="N261" s="18">
        <f t="shared" si="337"/>
        <v>0</v>
      </c>
      <c r="O261" s="18">
        <f t="shared" si="337"/>
        <v>0</v>
      </c>
      <c r="P261" s="18">
        <f t="shared" si="337"/>
        <v>0</v>
      </c>
      <c r="Q261" s="18">
        <f t="shared" si="337"/>
        <v>0</v>
      </c>
      <c r="R261" s="18">
        <f t="shared" si="337"/>
        <v>0</v>
      </c>
      <c r="S261" s="18">
        <f t="shared" si="337"/>
        <v>0</v>
      </c>
      <c r="T261" s="18">
        <f t="shared" si="337"/>
        <v>0</v>
      </c>
      <c r="U261" s="18">
        <f t="shared" si="337"/>
        <v>0</v>
      </c>
      <c r="V261" s="18">
        <f t="shared" si="337"/>
        <v>0</v>
      </c>
      <c r="W261" s="18">
        <f t="shared" si="337"/>
        <v>0</v>
      </c>
      <c r="X261" s="18">
        <f t="shared" si="337"/>
        <v>0</v>
      </c>
      <c r="Y261" s="18">
        <f t="shared" si="337"/>
        <v>0</v>
      </c>
      <c r="Z261" s="18">
        <f t="shared" si="337"/>
        <v>0</v>
      </c>
      <c r="AA261" s="18">
        <f t="shared" si="337"/>
        <v>0</v>
      </c>
      <c r="AB261" s="18">
        <f t="shared" si="337"/>
        <v>0</v>
      </c>
      <c r="AC261" s="18">
        <f t="shared" si="337"/>
        <v>0</v>
      </c>
      <c r="AE261" s="18">
        <f t="shared" si="258"/>
        <v>0</v>
      </c>
      <c r="AF261" s="18">
        <f t="shared" si="259"/>
        <v>0</v>
      </c>
      <c r="AG261" s="18">
        <f t="shared" si="260"/>
        <v>0</v>
      </c>
      <c r="AH261" s="18">
        <f t="shared" si="261"/>
        <v>0</v>
      </c>
      <c r="AI261" s="18">
        <f t="shared" si="262"/>
        <v>0</v>
      </c>
      <c r="AJ261" s="18">
        <f t="shared" si="263"/>
        <v>0</v>
      </c>
      <c r="AK261" s="18">
        <f t="shared" si="264"/>
        <v>0</v>
      </c>
      <c r="AL261" s="18">
        <f t="shared" si="265"/>
        <v>0</v>
      </c>
      <c r="AM261" s="18">
        <f t="shared" si="266"/>
        <v>0</v>
      </c>
      <c r="AN261" s="18">
        <f t="shared" si="267"/>
        <v>0</v>
      </c>
      <c r="AO261" s="18">
        <f t="shared" si="268"/>
        <v>0</v>
      </c>
      <c r="AP261" s="18">
        <f t="shared" si="269"/>
        <v>0</v>
      </c>
      <c r="AQ261" s="18">
        <f t="shared" si="270"/>
        <v>0</v>
      </c>
      <c r="AR261" s="18">
        <f t="shared" si="271"/>
        <v>0</v>
      </c>
      <c r="AS261" s="18">
        <f t="shared" si="272"/>
        <v>0</v>
      </c>
      <c r="AT261" s="18">
        <f t="shared" si="273"/>
        <v>0</v>
      </c>
      <c r="AU261" s="18">
        <f t="shared" si="274"/>
        <v>0</v>
      </c>
      <c r="AV261" s="18">
        <f t="shared" si="275"/>
        <v>0</v>
      </c>
      <c r="AW261" s="18">
        <f t="shared" si="276"/>
        <v>0</v>
      </c>
      <c r="AX261" s="18">
        <f t="shared" si="277"/>
        <v>0</v>
      </c>
    </row>
    <row r="262" spans="1:50" x14ac:dyDescent="0.25">
      <c r="A262">
        <f>feecalcs!A256</f>
        <v>0</v>
      </c>
      <c r="B262">
        <f>feecalcs!B256</f>
        <v>0</v>
      </c>
      <c r="C262">
        <f>feecalcs!D256</f>
        <v>0</v>
      </c>
      <c r="D262">
        <f>feecalcs!F256</f>
        <v>0</v>
      </c>
      <c r="E262">
        <f>feecalcs!G256</f>
        <v>0</v>
      </c>
      <c r="F262">
        <f>client_info!F259</f>
        <v>0</v>
      </c>
      <c r="G262">
        <f>client_info!G259</f>
        <v>0</v>
      </c>
      <c r="H262">
        <f>VLOOKUP(F262,lifeexpectancy!A:C,IF(feesovertime!G262="M",2,3),FALSE)</f>
        <v>80.209999999999994</v>
      </c>
      <c r="J262" s="18">
        <f t="shared" si="256"/>
        <v>0</v>
      </c>
      <c r="K262" s="18">
        <f t="shared" ref="K262:AC262" si="338">IF(J262=0,0,IF($F262-1+K$7&gt;=65,J262*(1+$B$2-$B$3),J262*(1+$B$2)+$B$4))</f>
        <v>0</v>
      </c>
      <c r="L262" s="18">
        <f t="shared" si="338"/>
        <v>0</v>
      </c>
      <c r="M262" s="18">
        <f t="shared" si="338"/>
        <v>0</v>
      </c>
      <c r="N262" s="18">
        <f t="shared" si="338"/>
        <v>0</v>
      </c>
      <c r="O262" s="18">
        <f t="shared" si="338"/>
        <v>0</v>
      </c>
      <c r="P262" s="18">
        <f t="shared" si="338"/>
        <v>0</v>
      </c>
      <c r="Q262" s="18">
        <f t="shared" si="338"/>
        <v>0</v>
      </c>
      <c r="R262" s="18">
        <f t="shared" si="338"/>
        <v>0</v>
      </c>
      <c r="S262" s="18">
        <f t="shared" si="338"/>
        <v>0</v>
      </c>
      <c r="T262" s="18">
        <f t="shared" si="338"/>
        <v>0</v>
      </c>
      <c r="U262" s="18">
        <f t="shared" si="338"/>
        <v>0</v>
      </c>
      <c r="V262" s="18">
        <f t="shared" si="338"/>
        <v>0</v>
      </c>
      <c r="W262" s="18">
        <f t="shared" si="338"/>
        <v>0</v>
      </c>
      <c r="X262" s="18">
        <f t="shared" si="338"/>
        <v>0</v>
      </c>
      <c r="Y262" s="18">
        <f t="shared" si="338"/>
        <v>0</v>
      </c>
      <c r="Z262" s="18">
        <f t="shared" si="338"/>
        <v>0</v>
      </c>
      <c r="AA262" s="18">
        <f t="shared" si="338"/>
        <v>0</v>
      </c>
      <c r="AB262" s="18">
        <f t="shared" si="338"/>
        <v>0</v>
      </c>
      <c r="AC262" s="18">
        <f t="shared" si="338"/>
        <v>0</v>
      </c>
      <c r="AE262" s="18">
        <f t="shared" si="258"/>
        <v>0</v>
      </c>
      <c r="AF262" s="18">
        <f t="shared" si="259"/>
        <v>0</v>
      </c>
      <c r="AG262" s="18">
        <f t="shared" si="260"/>
        <v>0</v>
      </c>
      <c r="AH262" s="18">
        <f t="shared" si="261"/>
        <v>0</v>
      </c>
      <c r="AI262" s="18">
        <f t="shared" si="262"/>
        <v>0</v>
      </c>
      <c r="AJ262" s="18">
        <f t="shared" si="263"/>
        <v>0</v>
      </c>
      <c r="AK262" s="18">
        <f t="shared" si="264"/>
        <v>0</v>
      </c>
      <c r="AL262" s="18">
        <f t="shared" si="265"/>
        <v>0</v>
      </c>
      <c r="AM262" s="18">
        <f t="shared" si="266"/>
        <v>0</v>
      </c>
      <c r="AN262" s="18">
        <f t="shared" si="267"/>
        <v>0</v>
      </c>
      <c r="AO262" s="18">
        <f t="shared" si="268"/>
        <v>0</v>
      </c>
      <c r="AP262" s="18">
        <f t="shared" si="269"/>
        <v>0</v>
      </c>
      <c r="AQ262" s="18">
        <f t="shared" si="270"/>
        <v>0</v>
      </c>
      <c r="AR262" s="18">
        <f t="shared" si="271"/>
        <v>0</v>
      </c>
      <c r="AS262" s="18">
        <f t="shared" si="272"/>
        <v>0</v>
      </c>
      <c r="AT262" s="18">
        <f t="shared" si="273"/>
        <v>0</v>
      </c>
      <c r="AU262" s="18">
        <f t="shared" si="274"/>
        <v>0</v>
      </c>
      <c r="AV262" s="18">
        <f t="shared" si="275"/>
        <v>0</v>
      </c>
      <c r="AW262" s="18">
        <f t="shared" si="276"/>
        <v>0</v>
      </c>
      <c r="AX262" s="18">
        <f t="shared" si="277"/>
        <v>0</v>
      </c>
    </row>
    <row r="263" spans="1:50" x14ac:dyDescent="0.25">
      <c r="A263">
        <f>feecalcs!A257</f>
        <v>0</v>
      </c>
      <c r="B263">
        <f>feecalcs!B257</f>
        <v>0</v>
      </c>
      <c r="C263">
        <f>feecalcs!D257</f>
        <v>0</v>
      </c>
      <c r="D263">
        <f>feecalcs!F257</f>
        <v>0</v>
      </c>
      <c r="E263">
        <f>feecalcs!G257</f>
        <v>0</v>
      </c>
      <c r="F263">
        <f>client_info!F260</f>
        <v>0</v>
      </c>
      <c r="G263">
        <f>client_info!G260</f>
        <v>0</v>
      </c>
      <c r="H263">
        <f>VLOOKUP(F263,lifeexpectancy!A:C,IF(feesovertime!G263="M",2,3),FALSE)</f>
        <v>80.209999999999994</v>
      </c>
      <c r="J263" s="18">
        <f t="shared" si="256"/>
        <v>0</v>
      </c>
      <c r="K263" s="18">
        <f t="shared" ref="K263:AC263" si="339">IF(J263=0,0,IF($F263-1+K$7&gt;=65,J263*(1+$B$2-$B$3),J263*(1+$B$2)+$B$4))</f>
        <v>0</v>
      </c>
      <c r="L263" s="18">
        <f t="shared" si="339"/>
        <v>0</v>
      </c>
      <c r="M263" s="18">
        <f t="shared" si="339"/>
        <v>0</v>
      </c>
      <c r="N263" s="18">
        <f t="shared" si="339"/>
        <v>0</v>
      </c>
      <c r="O263" s="18">
        <f t="shared" si="339"/>
        <v>0</v>
      </c>
      <c r="P263" s="18">
        <f t="shared" si="339"/>
        <v>0</v>
      </c>
      <c r="Q263" s="18">
        <f t="shared" si="339"/>
        <v>0</v>
      </c>
      <c r="R263" s="18">
        <f t="shared" si="339"/>
        <v>0</v>
      </c>
      <c r="S263" s="18">
        <f t="shared" si="339"/>
        <v>0</v>
      </c>
      <c r="T263" s="18">
        <f t="shared" si="339"/>
        <v>0</v>
      </c>
      <c r="U263" s="18">
        <f t="shared" si="339"/>
        <v>0</v>
      </c>
      <c r="V263" s="18">
        <f t="shared" si="339"/>
        <v>0</v>
      </c>
      <c r="W263" s="18">
        <f t="shared" si="339"/>
        <v>0</v>
      </c>
      <c r="X263" s="18">
        <f t="shared" si="339"/>
        <v>0</v>
      </c>
      <c r="Y263" s="18">
        <f t="shared" si="339"/>
        <v>0</v>
      </c>
      <c r="Z263" s="18">
        <f t="shared" si="339"/>
        <v>0</v>
      </c>
      <c r="AA263" s="18">
        <f t="shared" si="339"/>
        <v>0</v>
      </c>
      <c r="AB263" s="18">
        <f t="shared" si="339"/>
        <v>0</v>
      </c>
      <c r="AC263" s="18">
        <f t="shared" si="339"/>
        <v>0</v>
      </c>
      <c r="AE263" s="18">
        <f t="shared" si="258"/>
        <v>0</v>
      </c>
      <c r="AF263" s="18">
        <f t="shared" si="259"/>
        <v>0</v>
      </c>
      <c r="AG263" s="18">
        <f t="shared" si="260"/>
        <v>0</v>
      </c>
      <c r="AH263" s="18">
        <f t="shared" si="261"/>
        <v>0</v>
      </c>
      <c r="AI263" s="18">
        <f t="shared" si="262"/>
        <v>0</v>
      </c>
      <c r="AJ263" s="18">
        <f t="shared" si="263"/>
        <v>0</v>
      </c>
      <c r="AK263" s="18">
        <f t="shared" si="264"/>
        <v>0</v>
      </c>
      <c r="AL263" s="18">
        <f t="shared" si="265"/>
        <v>0</v>
      </c>
      <c r="AM263" s="18">
        <f t="shared" si="266"/>
        <v>0</v>
      </c>
      <c r="AN263" s="18">
        <f t="shared" si="267"/>
        <v>0</v>
      </c>
      <c r="AO263" s="18">
        <f t="shared" si="268"/>
        <v>0</v>
      </c>
      <c r="AP263" s="18">
        <f t="shared" si="269"/>
        <v>0</v>
      </c>
      <c r="AQ263" s="18">
        <f t="shared" si="270"/>
        <v>0</v>
      </c>
      <c r="AR263" s="18">
        <f t="shared" si="271"/>
        <v>0</v>
      </c>
      <c r="AS263" s="18">
        <f t="shared" si="272"/>
        <v>0</v>
      </c>
      <c r="AT263" s="18">
        <f t="shared" si="273"/>
        <v>0</v>
      </c>
      <c r="AU263" s="18">
        <f t="shared" si="274"/>
        <v>0</v>
      </c>
      <c r="AV263" s="18">
        <f t="shared" si="275"/>
        <v>0</v>
      </c>
      <c r="AW263" s="18">
        <f t="shared" si="276"/>
        <v>0</v>
      </c>
      <c r="AX263" s="18">
        <f t="shared" si="277"/>
        <v>0</v>
      </c>
    </row>
    <row r="264" spans="1:50" x14ac:dyDescent="0.25">
      <c r="A264">
        <f>feecalcs!A258</f>
        <v>0</v>
      </c>
      <c r="B264">
        <f>feecalcs!B258</f>
        <v>0</v>
      </c>
      <c r="C264">
        <f>feecalcs!D258</f>
        <v>0</v>
      </c>
      <c r="D264">
        <f>feecalcs!F258</f>
        <v>0</v>
      </c>
      <c r="E264">
        <f>feecalcs!G258</f>
        <v>0</v>
      </c>
      <c r="F264">
        <f>client_info!F261</f>
        <v>0</v>
      </c>
      <c r="G264">
        <f>client_info!G261</f>
        <v>0</v>
      </c>
      <c r="H264">
        <f>VLOOKUP(F264,lifeexpectancy!A:C,IF(feesovertime!G264="M",2,3),FALSE)</f>
        <v>80.209999999999994</v>
      </c>
      <c r="J264" s="18">
        <f t="shared" si="256"/>
        <v>0</v>
      </c>
      <c r="K264" s="18">
        <f t="shared" ref="K264:AC264" si="340">IF(J264=0,0,IF($F264-1+K$7&gt;=65,J264*(1+$B$2-$B$3),J264*(1+$B$2)+$B$4))</f>
        <v>0</v>
      </c>
      <c r="L264" s="18">
        <f t="shared" si="340"/>
        <v>0</v>
      </c>
      <c r="M264" s="18">
        <f t="shared" si="340"/>
        <v>0</v>
      </c>
      <c r="N264" s="18">
        <f t="shared" si="340"/>
        <v>0</v>
      </c>
      <c r="O264" s="18">
        <f t="shared" si="340"/>
        <v>0</v>
      </c>
      <c r="P264" s="18">
        <f t="shared" si="340"/>
        <v>0</v>
      </c>
      <c r="Q264" s="18">
        <f t="shared" si="340"/>
        <v>0</v>
      </c>
      <c r="R264" s="18">
        <f t="shared" si="340"/>
        <v>0</v>
      </c>
      <c r="S264" s="18">
        <f t="shared" si="340"/>
        <v>0</v>
      </c>
      <c r="T264" s="18">
        <f t="shared" si="340"/>
        <v>0</v>
      </c>
      <c r="U264" s="18">
        <f t="shared" si="340"/>
        <v>0</v>
      </c>
      <c r="V264" s="18">
        <f t="shared" si="340"/>
        <v>0</v>
      </c>
      <c r="W264" s="18">
        <f t="shared" si="340"/>
        <v>0</v>
      </c>
      <c r="X264" s="18">
        <f t="shared" si="340"/>
        <v>0</v>
      </c>
      <c r="Y264" s="18">
        <f t="shared" si="340"/>
        <v>0</v>
      </c>
      <c r="Z264" s="18">
        <f t="shared" si="340"/>
        <v>0</v>
      </c>
      <c r="AA264" s="18">
        <f t="shared" si="340"/>
        <v>0</v>
      </c>
      <c r="AB264" s="18">
        <f t="shared" si="340"/>
        <v>0</v>
      </c>
      <c r="AC264" s="18">
        <f t="shared" si="340"/>
        <v>0</v>
      </c>
      <c r="AE264" s="18">
        <f t="shared" si="258"/>
        <v>0</v>
      </c>
      <c r="AF264" s="18">
        <f t="shared" si="259"/>
        <v>0</v>
      </c>
      <c r="AG264" s="18">
        <f t="shared" si="260"/>
        <v>0</v>
      </c>
      <c r="AH264" s="18">
        <f t="shared" si="261"/>
        <v>0</v>
      </c>
      <c r="AI264" s="18">
        <f t="shared" si="262"/>
        <v>0</v>
      </c>
      <c r="AJ264" s="18">
        <f t="shared" si="263"/>
        <v>0</v>
      </c>
      <c r="AK264" s="18">
        <f t="shared" si="264"/>
        <v>0</v>
      </c>
      <c r="AL264" s="18">
        <f t="shared" si="265"/>
        <v>0</v>
      </c>
      <c r="AM264" s="18">
        <f t="shared" si="266"/>
        <v>0</v>
      </c>
      <c r="AN264" s="18">
        <f t="shared" si="267"/>
        <v>0</v>
      </c>
      <c r="AO264" s="18">
        <f t="shared" si="268"/>
        <v>0</v>
      </c>
      <c r="AP264" s="18">
        <f t="shared" si="269"/>
        <v>0</v>
      </c>
      <c r="AQ264" s="18">
        <f t="shared" si="270"/>
        <v>0</v>
      </c>
      <c r="AR264" s="18">
        <f t="shared" si="271"/>
        <v>0</v>
      </c>
      <c r="AS264" s="18">
        <f t="shared" si="272"/>
        <v>0</v>
      </c>
      <c r="AT264" s="18">
        <f t="shared" si="273"/>
        <v>0</v>
      </c>
      <c r="AU264" s="18">
        <f t="shared" si="274"/>
        <v>0</v>
      </c>
      <c r="AV264" s="18">
        <f t="shared" si="275"/>
        <v>0</v>
      </c>
      <c r="AW264" s="18">
        <f t="shared" si="276"/>
        <v>0</v>
      </c>
      <c r="AX264" s="18">
        <f t="shared" si="277"/>
        <v>0</v>
      </c>
    </row>
    <row r="265" spans="1:50" x14ac:dyDescent="0.25">
      <c r="A265">
        <f>feecalcs!A259</f>
        <v>0</v>
      </c>
      <c r="B265">
        <f>feecalcs!B259</f>
        <v>0</v>
      </c>
      <c r="C265">
        <f>feecalcs!D259</f>
        <v>0</v>
      </c>
      <c r="D265">
        <f>feecalcs!F259</f>
        <v>0</v>
      </c>
      <c r="E265">
        <f>feecalcs!G259</f>
        <v>0</v>
      </c>
      <c r="F265">
        <f>client_info!F262</f>
        <v>0</v>
      </c>
      <c r="G265">
        <f>client_info!G262</f>
        <v>0</v>
      </c>
      <c r="H265">
        <f>VLOOKUP(F265,lifeexpectancy!A:C,IF(feesovertime!G265="M",2,3),FALSE)</f>
        <v>80.209999999999994</v>
      </c>
      <c r="J265" s="18">
        <f t="shared" ref="J265:J283" si="341">D265</f>
        <v>0</v>
      </c>
      <c r="K265" s="18">
        <f t="shared" ref="K265:AC265" si="342">IF(J265=0,0,IF($F265-1+K$7&gt;=65,J265*(1+$B$2-$B$3),J265*(1+$B$2)+$B$4))</f>
        <v>0</v>
      </c>
      <c r="L265" s="18">
        <f t="shared" si="342"/>
        <v>0</v>
      </c>
      <c r="M265" s="18">
        <f t="shared" si="342"/>
        <v>0</v>
      </c>
      <c r="N265" s="18">
        <f t="shared" si="342"/>
        <v>0</v>
      </c>
      <c r="O265" s="18">
        <f t="shared" si="342"/>
        <v>0</v>
      </c>
      <c r="P265" s="18">
        <f t="shared" si="342"/>
        <v>0</v>
      </c>
      <c r="Q265" s="18">
        <f t="shared" si="342"/>
        <v>0</v>
      </c>
      <c r="R265" s="18">
        <f t="shared" si="342"/>
        <v>0</v>
      </c>
      <c r="S265" s="18">
        <f t="shared" si="342"/>
        <v>0</v>
      </c>
      <c r="T265" s="18">
        <f t="shared" si="342"/>
        <v>0</v>
      </c>
      <c r="U265" s="18">
        <f t="shared" si="342"/>
        <v>0</v>
      </c>
      <c r="V265" s="18">
        <f t="shared" si="342"/>
        <v>0</v>
      </c>
      <c r="W265" s="18">
        <f t="shared" si="342"/>
        <v>0</v>
      </c>
      <c r="X265" s="18">
        <f t="shared" si="342"/>
        <v>0</v>
      </c>
      <c r="Y265" s="18">
        <f t="shared" si="342"/>
        <v>0</v>
      </c>
      <c r="Z265" s="18">
        <f t="shared" si="342"/>
        <v>0</v>
      </c>
      <c r="AA265" s="18">
        <f t="shared" si="342"/>
        <v>0</v>
      </c>
      <c r="AB265" s="18">
        <f t="shared" si="342"/>
        <v>0</v>
      </c>
      <c r="AC265" s="18">
        <f t="shared" si="342"/>
        <v>0</v>
      </c>
      <c r="AE265" s="18">
        <f t="shared" ref="AE265:AE283" si="343">IFERROR(E265,0)</f>
        <v>0</v>
      </c>
      <c r="AF265" s="18">
        <f t="shared" ref="AF265:AF283" si="344">IF(ROUND($H265,0)&gt;=AF$7,IF($B265="Flat Fee",AE265,$AE265+$B$1*(K265-$J265)),0)</f>
        <v>0</v>
      </c>
      <c r="AG265" s="18">
        <f t="shared" ref="AG265:AG283" si="345">IF(ROUND($H265,0)&gt;=AG$7,IF($B265="Flat Fee",AF265,$AE265+$B$1*(L265-$J265)),0)</f>
        <v>0</v>
      </c>
      <c r="AH265" s="18">
        <f t="shared" ref="AH265:AH283" si="346">IF(ROUND($H265,0)&gt;=AH$7,IF($B265="Flat Fee",AG265,$AE265+$B$1*(M265-$J265)),0)</f>
        <v>0</v>
      </c>
      <c r="AI265" s="18">
        <f t="shared" ref="AI265:AI283" si="347">IF(ROUND($H265,0)&gt;=AI$7,IF($B265="Flat Fee",AH265,$AE265+$B$1*(N265-$J265)),0)</f>
        <v>0</v>
      </c>
      <c r="AJ265" s="18">
        <f t="shared" ref="AJ265:AJ283" si="348">IF(ROUND($H265,0)&gt;=AJ$7,IF($B265="Flat Fee",AI265,$AE265+$B$1*(O265-$J265)),0)</f>
        <v>0</v>
      </c>
      <c r="AK265" s="18">
        <f t="shared" ref="AK265:AK283" si="349">IF(ROUND($H265,0)&gt;=AK$7,IF($B265="Flat Fee",AJ265,$AE265+$B$1*(P265-$J265)),0)</f>
        <v>0</v>
      </c>
      <c r="AL265" s="18">
        <f t="shared" ref="AL265:AL283" si="350">IF(ROUND($H265,0)&gt;=AL$7,IF($B265="Flat Fee",AK265,$AE265+$B$1*(Q265-$J265)),0)</f>
        <v>0</v>
      </c>
      <c r="AM265" s="18">
        <f t="shared" ref="AM265:AM283" si="351">IF(ROUND($H265,0)&gt;=AM$7,IF($B265="Flat Fee",AL265,$AE265+$B$1*(R265-$J265)),0)</f>
        <v>0</v>
      </c>
      <c r="AN265" s="18">
        <f t="shared" ref="AN265:AN283" si="352">IF(ROUND($H265,0)&gt;=AN$7,IF($B265="Flat Fee",AM265,$AE265+$B$1*(S265-$J265)),0)</f>
        <v>0</v>
      </c>
      <c r="AO265" s="18">
        <f t="shared" ref="AO265:AO283" si="353">IF(ROUND($H265,0)&gt;=AO$7,IF($B265="Flat Fee",AN265,$AE265+$B$1*(T265-$J265)),0)</f>
        <v>0</v>
      </c>
      <c r="AP265" s="18">
        <f t="shared" ref="AP265:AP283" si="354">IF(ROUND($H265,0)&gt;=AP$7,IF($B265="Flat Fee",AO265,$AE265+$B$1*(U265-$J265)),0)</f>
        <v>0</v>
      </c>
      <c r="AQ265" s="18">
        <f t="shared" ref="AQ265:AQ283" si="355">IF(ROUND($H265,0)&gt;=AQ$7,IF($B265="Flat Fee",AP265,$AE265+$B$1*(V265-$J265)),0)</f>
        <v>0</v>
      </c>
      <c r="AR265" s="18">
        <f t="shared" ref="AR265:AR283" si="356">IF(ROUND($H265,0)&gt;=AR$7,IF($B265="Flat Fee",AQ265,$AE265+$B$1*(W265-$J265)),0)</f>
        <v>0</v>
      </c>
      <c r="AS265" s="18">
        <f t="shared" ref="AS265:AS283" si="357">IF(ROUND($H265,0)&gt;=AS$7,IF($B265="Flat Fee",AR265,$AE265+$B$1*(X265-$J265)),0)</f>
        <v>0</v>
      </c>
      <c r="AT265" s="18">
        <f t="shared" ref="AT265:AT283" si="358">IF(ROUND($H265,0)&gt;=AT$7,IF($B265="Flat Fee",AS265,$AE265+$B$1*(Y265-$J265)),0)</f>
        <v>0</v>
      </c>
      <c r="AU265" s="18">
        <f t="shared" ref="AU265:AU283" si="359">IF(ROUND($H265,0)&gt;=AU$7,IF($B265="Flat Fee",AT265,$AE265+$B$1*(Z265-$J265)),0)</f>
        <v>0</v>
      </c>
      <c r="AV265" s="18">
        <f t="shared" ref="AV265:AV283" si="360">IF(ROUND($H265,0)&gt;=AV$7,IF($B265="Flat Fee",AU265,$AE265+$B$1*(AA265-$J265)),0)</f>
        <v>0</v>
      </c>
      <c r="AW265" s="18">
        <f t="shared" ref="AW265:AW283" si="361">IF(ROUND($H265,0)&gt;=AW$7,IF($B265="Flat Fee",AV265,$AE265+$B$1*(AB265-$J265)),0)</f>
        <v>0</v>
      </c>
      <c r="AX265" s="18">
        <f t="shared" ref="AX265:AX283" si="362">IF(ROUND($H265,0)&gt;=AX$7,IF($B265="Flat Fee",AW265,$AE265+$B$1*(AC265-$J265)),0)</f>
        <v>0</v>
      </c>
    </row>
    <row r="266" spans="1:50" x14ac:dyDescent="0.25">
      <c r="A266">
        <f>feecalcs!A260</f>
        <v>0</v>
      </c>
      <c r="B266">
        <f>feecalcs!B260</f>
        <v>0</v>
      </c>
      <c r="C266">
        <f>feecalcs!D260</f>
        <v>0</v>
      </c>
      <c r="D266">
        <f>feecalcs!F260</f>
        <v>0</v>
      </c>
      <c r="E266">
        <f>feecalcs!G260</f>
        <v>0</v>
      </c>
      <c r="F266">
        <f>client_info!F263</f>
        <v>0</v>
      </c>
      <c r="G266">
        <f>client_info!G263</f>
        <v>0</v>
      </c>
      <c r="H266">
        <f>VLOOKUP(F266,lifeexpectancy!A:C,IF(feesovertime!G266="M",2,3),FALSE)</f>
        <v>80.209999999999994</v>
      </c>
      <c r="J266" s="18">
        <f t="shared" si="341"/>
        <v>0</v>
      </c>
      <c r="K266" s="18">
        <f t="shared" ref="K266:AC266" si="363">IF(J266=0,0,IF($F266-1+K$7&gt;=65,J266*(1+$B$2-$B$3),J266*(1+$B$2)+$B$4))</f>
        <v>0</v>
      </c>
      <c r="L266" s="18">
        <f t="shared" si="363"/>
        <v>0</v>
      </c>
      <c r="M266" s="18">
        <f t="shared" si="363"/>
        <v>0</v>
      </c>
      <c r="N266" s="18">
        <f t="shared" si="363"/>
        <v>0</v>
      </c>
      <c r="O266" s="18">
        <f t="shared" si="363"/>
        <v>0</v>
      </c>
      <c r="P266" s="18">
        <f t="shared" si="363"/>
        <v>0</v>
      </c>
      <c r="Q266" s="18">
        <f t="shared" si="363"/>
        <v>0</v>
      </c>
      <c r="R266" s="18">
        <f t="shared" si="363"/>
        <v>0</v>
      </c>
      <c r="S266" s="18">
        <f t="shared" si="363"/>
        <v>0</v>
      </c>
      <c r="T266" s="18">
        <f t="shared" si="363"/>
        <v>0</v>
      </c>
      <c r="U266" s="18">
        <f t="shared" si="363"/>
        <v>0</v>
      </c>
      <c r="V266" s="18">
        <f t="shared" si="363"/>
        <v>0</v>
      </c>
      <c r="W266" s="18">
        <f t="shared" si="363"/>
        <v>0</v>
      </c>
      <c r="X266" s="18">
        <f t="shared" si="363"/>
        <v>0</v>
      </c>
      <c r="Y266" s="18">
        <f t="shared" si="363"/>
        <v>0</v>
      </c>
      <c r="Z266" s="18">
        <f t="shared" si="363"/>
        <v>0</v>
      </c>
      <c r="AA266" s="18">
        <f t="shared" si="363"/>
        <v>0</v>
      </c>
      <c r="AB266" s="18">
        <f t="shared" si="363"/>
        <v>0</v>
      </c>
      <c r="AC266" s="18">
        <f t="shared" si="363"/>
        <v>0</v>
      </c>
      <c r="AE266" s="18">
        <f t="shared" si="343"/>
        <v>0</v>
      </c>
      <c r="AF266" s="18">
        <f t="shared" si="344"/>
        <v>0</v>
      </c>
      <c r="AG266" s="18">
        <f t="shared" si="345"/>
        <v>0</v>
      </c>
      <c r="AH266" s="18">
        <f t="shared" si="346"/>
        <v>0</v>
      </c>
      <c r="AI266" s="18">
        <f t="shared" si="347"/>
        <v>0</v>
      </c>
      <c r="AJ266" s="18">
        <f t="shared" si="348"/>
        <v>0</v>
      </c>
      <c r="AK266" s="18">
        <f t="shared" si="349"/>
        <v>0</v>
      </c>
      <c r="AL266" s="18">
        <f t="shared" si="350"/>
        <v>0</v>
      </c>
      <c r="AM266" s="18">
        <f t="shared" si="351"/>
        <v>0</v>
      </c>
      <c r="AN266" s="18">
        <f t="shared" si="352"/>
        <v>0</v>
      </c>
      <c r="AO266" s="18">
        <f t="shared" si="353"/>
        <v>0</v>
      </c>
      <c r="AP266" s="18">
        <f t="shared" si="354"/>
        <v>0</v>
      </c>
      <c r="AQ266" s="18">
        <f t="shared" si="355"/>
        <v>0</v>
      </c>
      <c r="AR266" s="18">
        <f t="shared" si="356"/>
        <v>0</v>
      </c>
      <c r="AS266" s="18">
        <f t="shared" si="357"/>
        <v>0</v>
      </c>
      <c r="AT266" s="18">
        <f t="shared" si="358"/>
        <v>0</v>
      </c>
      <c r="AU266" s="18">
        <f t="shared" si="359"/>
        <v>0</v>
      </c>
      <c r="AV266" s="18">
        <f t="shared" si="360"/>
        <v>0</v>
      </c>
      <c r="AW266" s="18">
        <f t="shared" si="361"/>
        <v>0</v>
      </c>
      <c r="AX266" s="18">
        <f t="shared" si="362"/>
        <v>0</v>
      </c>
    </row>
    <row r="267" spans="1:50" x14ac:dyDescent="0.25">
      <c r="A267">
        <f>feecalcs!A261</f>
        <v>0</v>
      </c>
      <c r="B267">
        <f>feecalcs!B261</f>
        <v>0</v>
      </c>
      <c r="C267">
        <f>feecalcs!D261</f>
        <v>0</v>
      </c>
      <c r="D267">
        <f>feecalcs!F261</f>
        <v>0</v>
      </c>
      <c r="E267">
        <f>feecalcs!G261</f>
        <v>0</v>
      </c>
      <c r="F267">
        <f>client_info!F264</f>
        <v>0</v>
      </c>
      <c r="G267">
        <f>client_info!G264</f>
        <v>0</v>
      </c>
      <c r="H267">
        <f>VLOOKUP(F267,lifeexpectancy!A:C,IF(feesovertime!G267="M",2,3),FALSE)</f>
        <v>80.209999999999994</v>
      </c>
      <c r="J267" s="18">
        <f t="shared" si="341"/>
        <v>0</v>
      </c>
      <c r="K267" s="18">
        <f t="shared" ref="K267:AC267" si="364">IF(J267=0,0,IF($F267-1+K$7&gt;=65,J267*(1+$B$2-$B$3),J267*(1+$B$2)+$B$4))</f>
        <v>0</v>
      </c>
      <c r="L267" s="18">
        <f t="shared" si="364"/>
        <v>0</v>
      </c>
      <c r="M267" s="18">
        <f t="shared" si="364"/>
        <v>0</v>
      </c>
      <c r="N267" s="18">
        <f t="shared" si="364"/>
        <v>0</v>
      </c>
      <c r="O267" s="18">
        <f t="shared" si="364"/>
        <v>0</v>
      </c>
      <c r="P267" s="18">
        <f t="shared" si="364"/>
        <v>0</v>
      </c>
      <c r="Q267" s="18">
        <f t="shared" si="364"/>
        <v>0</v>
      </c>
      <c r="R267" s="18">
        <f t="shared" si="364"/>
        <v>0</v>
      </c>
      <c r="S267" s="18">
        <f t="shared" si="364"/>
        <v>0</v>
      </c>
      <c r="T267" s="18">
        <f t="shared" si="364"/>
        <v>0</v>
      </c>
      <c r="U267" s="18">
        <f t="shared" si="364"/>
        <v>0</v>
      </c>
      <c r="V267" s="18">
        <f t="shared" si="364"/>
        <v>0</v>
      </c>
      <c r="W267" s="18">
        <f t="shared" si="364"/>
        <v>0</v>
      </c>
      <c r="X267" s="18">
        <f t="shared" si="364"/>
        <v>0</v>
      </c>
      <c r="Y267" s="18">
        <f t="shared" si="364"/>
        <v>0</v>
      </c>
      <c r="Z267" s="18">
        <f t="shared" si="364"/>
        <v>0</v>
      </c>
      <c r="AA267" s="18">
        <f t="shared" si="364"/>
        <v>0</v>
      </c>
      <c r="AB267" s="18">
        <f t="shared" si="364"/>
        <v>0</v>
      </c>
      <c r="AC267" s="18">
        <f t="shared" si="364"/>
        <v>0</v>
      </c>
      <c r="AE267" s="18">
        <f t="shared" si="343"/>
        <v>0</v>
      </c>
      <c r="AF267" s="18">
        <f t="shared" si="344"/>
        <v>0</v>
      </c>
      <c r="AG267" s="18">
        <f t="shared" si="345"/>
        <v>0</v>
      </c>
      <c r="AH267" s="18">
        <f t="shared" si="346"/>
        <v>0</v>
      </c>
      <c r="AI267" s="18">
        <f t="shared" si="347"/>
        <v>0</v>
      </c>
      <c r="AJ267" s="18">
        <f t="shared" si="348"/>
        <v>0</v>
      </c>
      <c r="AK267" s="18">
        <f t="shared" si="349"/>
        <v>0</v>
      </c>
      <c r="AL267" s="18">
        <f t="shared" si="350"/>
        <v>0</v>
      </c>
      <c r="AM267" s="18">
        <f t="shared" si="351"/>
        <v>0</v>
      </c>
      <c r="AN267" s="18">
        <f t="shared" si="352"/>
        <v>0</v>
      </c>
      <c r="AO267" s="18">
        <f t="shared" si="353"/>
        <v>0</v>
      </c>
      <c r="AP267" s="18">
        <f t="shared" si="354"/>
        <v>0</v>
      </c>
      <c r="AQ267" s="18">
        <f t="shared" si="355"/>
        <v>0</v>
      </c>
      <c r="AR267" s="18">
        <f t="shared" si="356"/>
        <v>0</v>
      </c>
      <c r="AS267" s="18">
        <f t="shared" si="357"/>
        <v>0</v>
      </c>
      <c r="AT267" s="18">
        <f t="shared" si="358"/>
        <v>0</v>
      </c>
      <c r="AU267" s="18">
        <f t="shared" si="359"/>
        <v>0</v>
      </c>
      <c r="AV267" s="18">
        <f t="shared" si="360"/>
        <v>0</v>
      </c>
      <c r="AW267" s="18">
        <f t="shared" si="361"/>
        <v>0</v>
      </c>
      <c r="AX267" s="18">
        <f t="shared" si="362"/>
        <v>0</v>
      </c>
    </row>
    <row r="268" spans="1:50" x14ac:dyDescent="0.25">
      <c r="A268">
        <f>feecalcs!A262</f>
        <v>0</v>
      </c>
      <c r="B268">
        <f>feecalcs!B262</f>
        <v>0</v>
      </c>
      <c r="C268">
        <f>feecalcs!D262</f>
        <v>0</v>
      </c>
      <c r="D268">
        <f>feecalcs!F262</f>
        <v>0</v>
      </c>
      <c r="E268">
        <f>feecalcs!G262</f>
        <v>0</v>
      </c>
      <c r="F268">
        <f>client_info!F265</f>
        <v>0</v>
      </c>
      <c r="G268">
        <f>client_info!G265</f>
        <v>0</v>
      </c>
      <c r="H268">
        <f>VLOOKUP(F268,lifeexpectancy!A:C,IF(feesovertime!G268="M",2,3),FALSE)</f>
        <v>80.209999999999994</v>
      </c>
      <c r="J268" s="18">
        <f t="shared" si="341"/>
        <v>0</v>
      </c>
      <c r="K268" s="18">
        <f t="shared" ref="K268:AC268" si="365">IF(J268=0,0,IF($F268-1+K$7&gt;=65,J268*(1+$B$2-$B$3),J268*(1+$B$2)+$B$4))</f>
        <v>0</v>
      </c>
      <c r="L268" s="18">
        <f t="shared" si="365"/>
        <v>0</v>
      </c>
      <c r="M268" s="18">
        <f t="shared" si="365"/>
        <v>0</v>
      </c>
      <c r="N268" s="18">
        <f t="shared" si="365"/>
        <v>0</v>
      </c>
      <c r="O268" s="18">
        <f t="shared" si="365"/>
        <v>0</v>
      </c>
      <c r="P268" s="18">
        <f t="shared" si="365"/>
        <v>0</v>
      </c>
      <c r="Q268" s="18">
        <f t="shared" si="365"/>
        <v>0</v>
      </c>
      <c r="R268" s="18">
        <f t="shared" si="365"/>
        <v>0</v>
      </c>
      <c r="S268" s="18">
        <f t="shared" si="365"/>
        <v>0</v>
      </c>
      <c r="T268" s="18">
        <f t="shared" si="365"/>
        <v>0</v>
      </c>
      <c r="U268" s="18">
        <f t="shared" si="365"/>
        <v>0</v>
      </c>
      <c r="V268" s="18">
        <f t="shared" si="365"/>
        <v>0</v>
      </c>
      <c r="W268" s="18">
        <f t="shared" si="365"/>
        <v>0</v>
      </c>
      <c r="X268" s="18">
        <f t="shared" si="365"/>
        <v>0</v>
      </c>
      <c r="Y268" s="18">
        <f t="shared" si="365"/>
        <v>0</v>
      </c>
      <c r="Z268" s="18">
        <f t="shared" si="365"/>
        <v>0</v>
      </c>
      <c r="AA268" s="18">
        <f t="shared" si="365"/>
        <v>0</v>
      </c>
      <c r="AB268" s="18">
        <f t="shared" si="365"/>
        <v>0</v>
      </c>
      <c r="AC268" s="18">
        <f t="shared" si="365"/>
        <v>0</v>
      </c>
      <c r="AE268" s="18">
        <f t="shared" si="343"/>
        <v>0</v>
      </c>
      <c r="AF268" s="18">
        <f t="shared" si="344"/>
        <v>0</v>
      </c>
      <c r="AG268" s="18">
        <f t="shared" si="345"/>
        <v>0</v>
      </c>
      <c r="AH268" s="18">
        <f t="shared" si="346"/>
        <v>0</v>
      </c>
      <c r="AI268" s="18">
        <f t="shared" si="347"/>
        <v>0</v>
      </c>
      <c r="AJ268" s="18">
        <f t="shared" si="348"/>
        <v>0</v>
      </c>
      <c r="AK268" s="18">
        <f t="shared" si="349"/>
        <v>0</v>
      </c>
      <c r="AL268" s="18">
        <f t="shared" si="350"/>
        <v>0</v>
      </c>
      <c r="AM268" s="18">
        <f t="shared" si="351"/>
        <v>0</v>
      </c>
      <c r="AN268" s="18">
        <f t="shared" si="352"/>
        <v>0</v>
      </c>
      <c r="AO268" s="18">
        <f t="shared" si="353"/>
        <v>0</v>
      </c>
      <c r="AP268" s="18">
        <f t="shared" si="354"/>
        <v>0</v>
      </c>
      <c r="AQ268" s="18">
        <f t="shared" si="355"/>
        <v>0</v>
      </c>
      <c r="AR268" s="18">
        <f t="shared" si="356"/>
        <v>0</v>
      </c>
      <c r="AS268" s="18">
        <f t="shared" si="357"/>
        <v>0</v>
      </c>
      <c r="AT268" s="18">
        <f t="shared" si="358"/>
        <v>0</v>
      </c>
      <c r="AU268" s="18">
        <f t="shared" si="359"/>
        <v>0</v>
      </c>
      <c r="AV268" s="18">
        <f t="shared" si="360"/>
        <v>0</v>
      </c>
      <c r="AW268" s="18">
        <f t="shared" si="361"/>
        <v>0</v>
      </c>
      <c r="AX268" s="18">
        <f t="shared" si="362"/>
        <v>0</v>
      </c>
    </row>
    <row r="269" spans="1:50" x14ac:dyDescent="0.25">
      <c r="A269">
        <f>feecalcs!A263</f>
        <v>0</v>
      </c>
      <c r="B269">
        <f>feecalcs!B263</f>
        <v>0</v>
      </c>
      <c r="C269">
        <f>feecalcs!D263</f>
        <v>0</v>
      </c>
      <c r="D269">
        <f>feecalcs!F263</f>
        <v>0</v>
      </c>
      <c r="E269">
        <f>feecalcs!G263</f>
        <v>0</v>
      </c>
      <c r="F269">
        <f>client_info!F266</f>
        <v>0</v>
      </c>
      <c r="G269">
        <f>client_info!G266</f>
        <v>0</v>
      </c>
      <c r="H269">
        <f>VLOOKUP(F269,lifeexpectancy!A:C,IF(feesovertime!G269="M",2,3),FALSE)</f>
        <v>80.209999999999994</v>
      </c>
      <c r="J269" s="18">
        <f t="shared" si="341"/>
        <v>0</v>
      </c>
      <c r="K269" s="18">
        <f t="shared" ref="K269:AC269" si="366">IF(J269=0,0,IF($F269-1+K$7&gt;=65,J269*(1+$B$2-$B$3),J269*(1+$B$2)+$B$4))</f>
        <v>0</v>
      </c>
      <c r="L269" s="18">
        <f t="shared" si="366"/>
        <v>0</v>
      </c>
      <c r="M269" s="18">
        <f t="shared" si="366"/>
        <v>0</v>
      </c>
      <c r="N269" s="18">
        <f t="shared" si="366"/>
        <v>0</v>
      </c>
      <c r="O269" s="18">
        <f t="shared" si="366"/>
        <v>0</v>
      </c>
      <c r="P269" s="18">
        <f t="shared" si="366"/>
        <v>0</v>
      </c>
      <c r="Q269" s="18">
        <f t="shared" si="366"/>
        <v>0</v>
      </c>
      <c r="R269" s="18">
        <f t="shared" si="366"/>
        <v>0</v>
      </c>
      <c r="S269" s="18">
        <f t="shared" si="366"/>
        <v>0</v>
      </c>
      <c r="T269" s="18">
        <f t="shared" si="366"/>
        <v>0</v>
      </c>
      <c r="U269" s="18">
        <f t="shared" si="366"/>
        <v>0</v>
      </c>
      <c r="V269" s="18">
        <f t="shared" si="366"/>
        <v>0</v>
      </c>
      <c r="W269" s="18">
        <f t="shared" si="366"/>
        <v>0</v>
      </c>
      <c r="X269" s="18">
        <f t="shared" si="366"/>
        <v>0</v>
      </c>
      <c r="Y269" s="18">
        <f t="shared" si="366"/>
        <v>0</v>
      </c>
      <c r="Z269" s="18">
        <f t="shared" si="366"/>
        <v>0</v>
      </c>
      <c r="AA269" s="18">
        <f t="shared" si="366"/>
        <v>0</v>
      </c>
      <c r="AB269" s="18">
        <f t="shared" si="366"/>
        <v>0</v>
      </c>
      <c r="AC269" s="18">
        <f t="shared" si="366"/>
        <v>0</v>
      </c>
      <c r="AE269" s="18">
        <f t="shared" si="343"/>
        <v>0</v>
      </c>
      <c r="AF269" s="18">
        <f t="shared" si="344"/>
        <v>0</v>
      </c>
      <c r="AG269" s="18">
        <f t="shared" si="345"/>
        <v>0</v>
      </c>
      <c r="AH269" s="18">
        <f t="shared" si="346"/>
        <v>0</v>
      </c>
      <c r="AI269" s="18">
        <f t="shared" si="347"/>
        <v>0</v>
      </c>
      <c r="AJ269" s="18">
        <f t="shared" si="348"/>
        <v>0</v>
      </c>
      <c r="AK269" s="18">
        <f t="shared" si="349"/>
        <v>0</v>
      </c>
      <c r="AL269" s="18">
        <f t="shared" si="350"/>
        <v>0</v>
      </c>
      <c r="AM269" s="18">
        <f t="shared" si="351"/>
        <v>0</v>
      </c>
      <c r="AN269" s="18">
        <f t="shared" si="352"/>
        <v>0</v>
      </c>
      <c r="AO269" s="18">
        <f t="shared" si="353"/>
        <v>0</v>
      </c>
      <c r="AP269" s="18">
        <f t="shared" si="354"/>
        <v>0</v>
      </c>
      <c r="AQ269" s="18">
        <f t="shared" si="355"/>
        <v>0</v>
      </c>
      <c r="AR269" s="18">
        <f t="shared" si="356"/>
        <v>0</v>
      </c>
      <c r="AS269" s="18">
        <f t="shared" si="357"/>
        <v>0</v>
      </c>
      <c r="AT269" s="18">
        <f t="shared" si="358"/>
        <v>0</v>
      </c>
      <c r="AU269" s="18">
        <f t="shared" si="359"/>
        <v>0</v>
      </c>
      <c r="AV269" s="18">
        <f t="shared" si="360"/>
        <v>0</v>
      </c>
      <c r="AW269" s="18">
        <f t="shared" si="361"/>
        <v>0</v>
      </c>
      <c r="AX269" s="18">
        <f t="shared" si="362"/>
        <v>0</v>
      </c>
    </row>
    <row r="270" spans="1:50" x14ac:dyDescent="0.25">
      <c r="A270">
        <f>feecalcs!A264</f>
        <v>0</v>
      </c>
      <c r="B270">
        <f>feecalcs!B264</f>
        <v>0</v>
      </c>
      <c r="C270">
        <f>feecalcs!D264</f>
        <v>0</v>
      </c>
      <c r="D270">
        <f>feecalcs!F264</f>
        <v>0</v>
      </c>
      <c r="E270">
        <f>feecalcs!G264</f>
        <v>0</v>
      </c>
      <c r="F270">
        <f>client_info!F267</f>
        <v>0</v>
      </c>
      <c r="G270">
        <f>client_info!G267</f>
        <v>0</v>
      </c>
      <c r="H270">
        <f>VLOOKUP(F270,lifeexpectancy!A:C,IF(feesovertime!G270="M",2,3),FALSE)</f>
        <v>80.209999999999994</v>
      </c>
      <c r="J270" s="18">
        <f t="shared" si="341"/>
        <v>0</v>
      </c>
      <c r="K270" s="18">
        <f t="shared" ref="K270:AC270" si="367">IF(J270=0,0,IF($F270-1+K$7&gt;=65,J270*(1+$B$2-$B$3),J270*(1+$B$2)+$B$4))</f>
        <v>0</v>
      </c>
      <c r="L270" s="18">
        <f t="shared" si="367"/>
        <v>0</v>
      </c>
      <c r="M270" s="18">
        <f t="shared" si="367"/>
        <v>0</v>
      </c>
      <c r="N270" s="18">
        <f t="shared" si="367"/>
        <v>0</v>
      </c>
      <c r="O270" s="18">
        <f t="shared" si="367"/>
        <v>0</v>
      </c>
      <c r="P270" s="18">
        <f t="shared" si="367"/>
        <v>0</v>
      </c>
      <c r="Q270" s="18">
        <f t="shared" si="367"/>
        <v>0</v>
      </c>
      <c r="R270" s="18">
        <f t="shared" si="367"/>
        <v>0</v>
      </c>
      <c r="S270" s="18">
        <f t="shared" si="367"/>
        <v>0</v>
      </c>
      <c r="T270" s="18">
        <f t="shared" si="367"/>
        <v>0</v>
      </c>
      <c r="U270" s="18">
        <f t="shared" si="367"/>
        <v>0</v>
      </c>
      <c r="V270" s="18">
        <f t="shared" si="367"/>
        <v>0</v>
      </c>
      <c r="W270" s="18">
        <f t="shared" si="367"/>
        <v>0</v>
      </c>
      <c r="X270" s="18">
        <f t="shared" si="367"/>
        <v>0</v>
      </c>
      <c r="Y270" s="18">
        <f t="shared" si="367"/>
        <v>0</v>
      </c>
      <c r="Z270" s="18">
        <f t="shared" si="367"/>
        <v>0</v>
      </c>
      <c r="AA270" s="18">
        <f t="shared" si="367"/>
        <v>0</v>
      </c>
      <c r="AB270" s="18">
        <f t="shared" si="367"/>
        <v>0</v>
      </c>
      <c r="AC270" s="18">
        <f t="shared" si="367"/>
        <v>0</v>
      </c>
      <c r="AE270" s="18">
        <f t="shared" si="343"/>
        <v>0</v>
      </c>
      <c r="AF270" s="18">
        <f t="shared" si="344"/>
        <v>0</v>
      </c>
      <c r="AG270" s="18">
        <f t="shared" si="345"/>
        <v>0</v>
      </c>
      <c r="AH270" s="18">
        <f t="shared" si="346"/>
        <v>0</v>
      </c>
      <c r="AI270" s="18">
        <f t="shared" si="347"/>
        <v>0</v>
      </c>
      <c r="AJ270" s="18">
        <f t="shared" si="348"/>
        <v>0</v>
      </c>
      <c r="AK270" s="18">
        <f t="shared" si="349"/>
        <v>0</v>
      </c>
      <c r="AL270" s="18">
        <f t="shared" si="350"/>
        <v>0</v>
      </c>
      <c r="AM270" s="18">
        <f t="shared" si="351"/>
        <v>0</v>
      </c>
      <c r="AN270" s="18">
        <f t="shared" si="352"/>
        <v>0</v>
      </c>
      <c r="AO270" s="18">
        <f t="shared" si="353"/>
        <v>0</v>
      </c>
      <c r="AP270" s="18">
        <f t="shared" si="354"/>
        <v>0</v>
      </c>
      <c r="AQ270" s="18">
        <f t="shared" si="355"/>
        <v>0</v>
      </c>
      <c r="AR270" s="18">
        <f t="shared" si="356"/>
        <v>0</v>
      </c>
      <c r="AS270" s="18">
        <f t="shared" si="357"/>
        <v>0</v>
      </c>
      <c r="AT270" s="18">
        <f t="shared" si="358"/>
        <v>0</v>
      </c>
      <c r="AU270" s="18">
        <f t="shared" si="359"/>
        <v>0</v>
      </c>
      <c r="AV270" s="18">
        <f t="shared" si="360"/>
        <v>0</v>
      </c>
      <c r="AW270" s="18">
        <f t="shared" si="361"/>
        <v>0</v>
      </c>
      <c r="AX270" s="18">
        <f t="shared" si="362"/>
        <v>0</v>
      </c>
    </row>
    <row r="271" spans="1:50" x14ac:dyDescent="0.25">
      <c r="A271">
        <f>feecalcs!A265</f>
        <v>0</v>
      </c>
      <c r="B271">
        <f>feecalcs!B265</f>
        <v>0</v>
      </c>
      <c r="C271">
        <f>feecalcs!D265</f>
        <v>0</v>
      </c>
      <c r="D271">
        <f>feecalcs!F265</f>
        <v>0</v>
      </c>
      <c r="E271">
        <f>feecalcs!G265</f>
        <v>0</v>
      </c>
      <c r="F271">
        <f>client_info!F268</f>
        <v>0</v>
      </c>
      <c r="G271">
        <f>client_info!G268</f>
        <v>0</v>
      </c>
      <c r="H271">
        <f>VLOOKUP(F271,lifeexpectancy!A:C,IF(feesovertime!G271="M",2,3),FALSE)</f>
        <v>80.209999999999994</v>
      </c>
      <c r="J271" s="18">
        <f t="shared" si="341"/>
        <v>0</v>
      </c>
      <c r="K271" s="18">
        <f t="shared" ref="K271:AC271" si="368">IF(J271=0,0,IF($F271-1+K$7&gt;=65,J271*(1+$B$2-$B$3),J271*(1+$B$2)+$B$4))</f>
        <v>0</v>
      </c>
      <c r="L271" s="18">
        <f t="shared" si="368"/>
        <v>0</v>
      </c>
      <c r="M271" s="18">
        <f t="shared" si="368"/>
        <v>0</v>
      </c>
      <c r="N271" s="18">
        <f t="shared" si="368"/>
        <v>0</v>
      </c>
      <c r="O271" s="18">
        <f t="shared" si="368"/>
        <v>0</v>
      </c>
      <c r="P271" s="18">
        <f t="shared" si="368"/>
        <v>0</v>
      </c>
      <c r="Q271" s="18">
        <f t="shared" si="368"/>
        <v>0</v>
      </c>
      <c r="R271" s="18">
        <f t="shared" si="368"/>
        <v>0</v>
      </c>
      <c r="S271" s="18">
        <f t="shared" si="368"/>
        <v>0</v>
      </c>
      <c r="T271" s="18">
        <f t="shared" si="368"/>
        <v>0</v>
      </c>
      <c r="U271" s="18">
        <f t="shared" si="368"/>
        <v>0</v>
      </c>
      <c r="V271" s="18">
        <f t="shared" si="368"/>
        <v>0</v>
      </c>
      <c r="W271" s="18">
        <f t="shared" si="368"/>
        <v>0</v>
      </c>
      <c r="X271" s="18">
        <f t="shared" si="368"/>
        <v>0</v>
      </c>
      <c r="Y271" s="18">
        <f t="shared" si="368"/>
        <v>0</v>
      </c>
      <c r="Z271" s="18">
        <f t="shared" si="368"/>
        <v>0</v>
      </c>
      <c r="AA271" s="18">
        <f t="shared" si="368"/>
        <v>0</v>
      </c>
      <c r="AB271" s="18">
        <f t="shared" si="368"/>
        <v>0</v>
      </c>
      <c r="AC271" s="18">
        <f t="shared" si="368"/>
        <v>0</v>
      </c>
      <c r="AE271" s="18">
        <f t="shared" si="343"/>
        <v>0</v>
      </c>
      <c r="AF271" s="18">
        <f t="shared" si="344"/>
        <v>0</v>
      </c>
      <c r="AG271" s="18">
        <f t="shared" si="345"/>
        <v>0</v>
      </c>
      <c r="AH271" s="18">
        <f t="shared" si="346"/>
        <v>0</v>
      </c>
      <c r="AI271" s="18">
        <f t="shared" si="347"/>
        <v>0</v>
      </c>
      <c r="AJ271" s="18">
        <f t="shared" si="348"/>
        <v>0</v>
      </c>
      <c r="AK271" s="18">
        <f t="shared" si="349"/>
        <v>0</v>
      </c>
      <c r="AL271" s="18">
        <f t="shared" si="350"/>
        <v>0</v>
      </c>
      <c r="AM271" s="18">
        <f t="shared" si="351"/>
        <v>0</v>
      </c>
      <c r="AN271" s="18">
        <f t="shared" si="352"/>
        <v>0</v>
      </c>
      <c r="AO271" s="18">
        <f t="shared" si="353"/>
        <v>0</v>
      </c>
      <c r="AP271" s="18">
        <f t="shared" si="354"/>
        <v>0</v>
      </c>
      <c r="AQ271" s="18">
        <f t="shared" si="355"/>
        <v>0</v>
      </c>
      <c r="AR271" s="18">
        <f t="shared" si="356"/>
        <v>0</v>
      </c>
      <c r="AS271" s="18">
        <f t="shared" si="357"/>
        <v>0</v>
      </c>
      <c r="AT271" s="18">
        <f t="shared" si="358"/>
        <v>0</v>
      </c>
      <c r="AU271" s="18">
        <f t="shared" si="359"/>
        <v>0</v>
      </c>
      <c r="AV271" s="18">
        <f t="shared" si="360"/>
        <v>0</v>
      </c>
      <c r="AW271" s="18">
        <f t="shared" si="361"/>
        <v>0</v>
      </c>
      <c r="AX271" s="18">
        <f t="shared" si="362"/>
        <v>0</v>
      </c>
    </row>
    <row r="272" spans="1:50" x14ac:dyDescent="0.25">
      <c r="A272">
        <f>feecalcs!A266</f>
        <v>0</v>
      </c>
      <c r="B272">
        <f>feecalcs!B266</f>
        <v>0</v>
      </c>
      <c r="C272">
        <f>feecalcs!D266</f>
        <v>0</v>
      </c>
      <c r="D272">
        <f>feecalcs!F266</f>
        <v>0</v>
      </c>
      <c r="E272">
        <f>feecalcs!G266</f>
        <v>0</v>
      </c>
      <c r="F272">
        <f>client_info!F269</f>
        <v>0</v>
      </c>
      <c r="G272">
        <f>client_info!G269</f>
        <v>0</v>
      </c>
      <c r="H272">
        <f>VLOOKUP(F272,lifeexpectancy!A:C,IF(feesovertime!G272="M",2,3),FALSE)</f>
        <v>80.209999999999994</v>
      </c>
      <c r="J272" s="18">
        <f t="shared" si="341"/>
        <v>0</v>
      </c>
      <c r="K272" s="18">
        <f t="shared" ref="K272:AC272" si="369">IF(J272=0,0,IF($F272-1+K$7&gt;=65,J272*(1+$B$2-$B$3),J272*(1+$B$2)+$B$4))</f>
        <v>0</v>
      </c>
      <c r="L272" s="18">
        <f t="shared" si="369"/>
        <v>0</v>
      </c>
      <c r="M272" s="18">
        <f t="shared" si="369"/>
        <v>0</v>
      </c>
      <c r="N272" s="18">
        <f t="shared" si="369"/>
        <v>0</v>
      </c>
      <c r="O272" s="18">
        <f t="shared" si="369"/>
        <v>0</v>
      </c>
      <c r="P272" s="18">
        <f t="shared" si="369"/>
        <v>0</v>
      </c>
      <c r="Q272" s="18">
        <f t="shared" si="369"/>
        <v>0</v>
      </c>
      <c r="R272" s="18">
        <f t="shared" si="369"/>
        <v>0</v>
      </c>
      <c r="S272" s="18">
        <f t="shared" si="369"/>
        <v>0</v>
      </c>
      <c r="T272" s="18">
        <f t="shared" si="369"/>
        <v>0</v>
      </c>
      <c r="U272" s="18">
        <f t="shared" si="369"/>
        <v>0</v>
      </c>
      <c r="V272" s="18">
        <f t="shared" si="369"/>
        <v>0</v>
      </c>
      <c r="W272" s="18">
        <f t="shared" si="369"/>
        <v>0</v>
      </c>
      <c r="X272" s="18">
        <f t="shared" si="369"/>
        <v>0</v>
      </c>
      <c r="Y272" s="18">
        <f t="shared" si="369"/>
        <v>0</v>
      </c>
      <c r="Z272" s="18">
        <f t="shared" si="369"/>
        <v>0</v>
      </c>
      <c r="AA272" s="18">
        <f t="shared" si="369"/>
        <v>0</v>
      </c>
      <c r="AB272" s="18">
        <f t="shared" si="369"/>
        <v>0</v>
      </c>
      <c r="AC272" s="18">
        <f t="shared" si="369"/>
        <v>0</v>
      </c>
      <c r="AE272" s="18">
        <f t="shared" si="343"/>
        <v>0</v>
      </c>
      <c r="AF272" s="18">
        <f t="shared" si="344"/>
        <v>0</v>
      </c>
      <c r="AG272" s="18">
        <f t="shared" si="345"/>
        <v>0</v>
      </c>
      <c r="AH272" s="18">
        <f t="shared" si="346"/>
        <v>0</v>
      </c>
      <c r="AI272" s="18">
        <f t="shared" si="347"/>
        <v>0</v>
      </c>
      <c r="AJ272" s="18">
        <f t="shared" si="348"/>
        <v>0</v>
      </c>
      <c r="AK272" s="18">
        <f t="shared" si="349"/>
        <v>0</v>
      </c>
      <c r="AL272" s="18">
        <f t="shared" si="350"/>
        <v>0</v>
      </c>
      <c r="AM272" s="18">
        <f t="shared" si="351"/>
        <v>0</v>
      </c>
      <c r="AN272" s="18">
        <f t="shared" si="352"/>
        <v>0</v>
      </c>
      <c r="AO272" s="18">
        <f t="shared" si="353"/>
        <v>0</v>
      </c>
      <c r="AP272" s="18">
        <f t="shared" si="354"/>
        <v>0</v>
      </c>
      <c r="AQ272" s="18">
        <f t="shared" si="355"/>
        <v>0</v>
      </c>
      <c r="AR272" s="18">
        <f t="shared" si="356"/>
        <v>0</v>
      </c>
      <c r="AS272" s="18">
        <f t="shared" si="357"/>
        <v>0</v>
      </c>
      <c r="AT272" s="18">
        <f t="shared" si="358"/>
        <v>0</v>
      </c>
      <c r="AU272" s="18">
        <f t="shared" si="359"/>
        <v>0</v>
      </c>
      <c r="AV272" s="18">
        <f t="shared" si="360"/>
        <v>0</v>
      </c>
      <c r="AW272" s="18">
        <f t="shared" si="361"/>
        <v>0</v>
      </c>
      <c r="AX272" s="18">
        <f t="shared" si="362"/>
        <v>0</v>
      </c>
    </row>
    <row r="273" spans="1:50" x14ac:dyDescent="0.25">
      <c r="A273">
        <f>feecalcs!A267</f>
        <v>0</v>
      </c>
      <c r="B273">
        <f>feecalcs!B267</f>
        <v>0</v>
      </c>
      <c r="C273">
        <f>feecalcs!D267</f>
        <v>0</v>
      </c>
      <c r="D273">
        <f>feecalcs!F267</f>
        <v>0</v>
      </c>
      <c r="E273">
        <f>feecalcs!G267</f>
        <v>0</v>
      </c>
      <c r="F273">
        <f>client_info!F270</f>
        <v>0</v>
      </c>
      <c r="G273">
        <f>client_info!G270</f>
        <v>0</v>
      </c>
      <c r="H273">
        <f>VLOOKUP(F273,lifeexpectancy!A:C,IF(feesovertime!G273="M",2,3),FALSE)</f>
        <v>80.209999999999994</v>
      </c>
      <c r="J273" s="18">
        <f t="shared" si="341"/>
        <v>0</v>
      </c>
      <c r="K273" s="18">
        <f t="shared" ref="K273:AC273" si="370">IF(J273=0,0,IF($F273-1+K$7&gt;=65,J273*(1+$B$2-$B$3),J273*(1+$B$2)+$B$4))</f>
        <v>0</v>
      </c>
      <c r="L273" s="18">
        <f t="shared" si="370"/>
        <v>0</v>
      </c>
      <c r="M273" s="18">
        <f t="shared" si="370"/>
        <v>0</v>
      </c>
      <c r="N273" s="18">
        <f t="shared" si="370"/>
        <v>0</v>
      </c>
      <c r="O273" s="18">
        <f t="shared" si="370"/>
        <v>0</v>
      </c>
      <c r="P273" s="18">
        <f t="shared" si="370"/>
        <v>0</v>
      </c>
      <c r="Q273" s="18">
        <f t="shared" si="370"/>
        <v>0</v>
      </c>
      <c r="R273" s="18">
        <f t="shared" si="370"/>
        <v>0</v>
      </c>
      <c r="S273" s="18">
        <f t="shared" si="370"/>
        <v>0</v>
      </c>
      <c r="T273" s="18">
        <f t="shared" si="370"/>
        <v>0</v>
      </c>
      <c r="U273" s="18">
        <f t="shared" si="370"/>
        <v>0</v>
      </c>
      <c r="V273" s="18">
        <f t="shared" si="370"/>
        <v>0</v>
      </c>
      <c r="W273" s="18">
        <f t="shared" si="370"/>
        <v>0</v>
      </c>
      <c r="X273" s="18">
        <f t="shared" si="370"/>
        <v>0</v>
      </c>
      <c r="Y273" s="18">
        <f t="shared" si="370"/>
        <v>0</v>
      </c>
      <c r="Z273" s="18">
        <f t="shared" si="370"/>
        <v>0</v>
      </c>
      <c r="AA273" s="18">
        <f t="shared" si="370"/>
        <v>0</v>
      </c>
      <c r="AB273" s="18">
        <f t="shared" si="370"/>
        <v>0</v>
      </c>
      <c r="AC273" s="18">
        <f t="shared" si="370"/>
        <v>0</v>
      </c>
      <c r="AE273" s="18">
        <f t="shared" si="343"/>
        <v>0</v>
      </c>
      <c r="AF273" s="18">
        <f t="shared" si="344"/>
        <v>0</v>
      </c>
      <c r="AG273" s="18">
        <f t="shared" si="345"/>
        <v>0</v>
      </c>
      <c r="AH273" s="18">
        <f t="shared" si="346"/>
        <v>0</v>
      </c>
      <c r="AI273" s="18">
        <f t="shared" si="347"/>
        <v>0</v>
      </c>
      <c r="AJ273" s="18">
        <f t="shared" si="348"/>
        <v>0</v>
      </c>
      <c r="AK273" s="18">
        <f t="shared" si="349"/>
        <v>0</v>
      </c>
      <c r="AL273" s="18">
        <f t="shared" si="350"/>
        <v>0</v>
      </c>
      <c r="AM273" s="18">
        <f t="shared" si="351"/>
        <v>0</v>
      </c>
      <c r="AN273" s="18">
        <f t="shared" si="352"/>
        <v>0</v>
      </c>
      <c r="AO273" s="18">
        <f t="shared" si="353"/>
        <v>0</v>
      </c>
      <c r="AP273" s="18">
        <f t="shared" si="354"/>
        <v>0</v>
      </c>
      <c r="AQ273" s="18">
        <f t="shared" si="355"/>
        <v>0</v>
      </c>
      <c r="AR273" s="18">
        <f t="shared" si="356"/>
        <v>0</v>
      </c>
      <c r="AS273" s="18">
        <f t="shared" si="357"/>
        <v>0</v>
      </c>
      <c r="AT273" s="18">
        <f t="shared" si="358"/>
        <v>0</v>
      </c>
      <c r="AU273" s="18">
        <f t="shared" si="359"/>
        <v>0</v>
      </c>
      <c r="AV273" s="18">
        <f t="shared" si="360"/>
        <v>0</v>
      </c>
      <c r="AW273" s="18">
        <f t="shared" si="361"/>
        <v>0</v>
      </c>
      <c r="AX273" s="18">
        <f t="shared" si="362"/>
        <v>0</v>
      </c>
    </row>
    <row r="274" spans="1:50" x14ac:dyDescent="0.25">
      <c r="A274">
        <f>feecalcs!A268</f>
        <v>0</v>
      </c>
      <c r="B274">
        <f>feecalcs!B268</f>
        <v>0</v>
      </c>
      <c r="C274">
        <f>feecalcs!D268</f>
        <v>0</v>
      </c>
      <c r="D274">
        <f>feecalcs!F268</f>
        <v>0</v>
      </c>
      <c r="E274">
        <f>feecalcs!G268</f>
        <v>0</v>
      </c>
      <c r="F274">
        <f>client_info!F271</f>
        <v>0</v>
      </c>
      <c r="G274">
        <f>client_info!G271</f>
        <v>0</v>
      </c>
      <c r="H274">
        <f>VLOOKUP(F274,lifeexpectancy!A:C,IF(feesovertime!G274="M",2,3),FALSE)</f>
        <v>80.209999999999994</v>
      </c>
      <c r="J274" s="18">
        <f t="shared" si="341"/>
        <v>0</v>
      </c>
      <c r="K274" s="18">
        <f t="shared" ref="K274:AC274" si="371">IF(J274=0,0,IF($F274-1+K$7&gt;=65,J274*(1+$B$2-$B$3),J274*(1+$B$2)+$B$4))</f>
        <v>0</v>
      </c>
      <c r="L274" s="18">
        <f t="shared" si="371"/>
        <v>0</v>
      </c>
      <c r="M274" s="18">
        <f t="shared" si="371"/>
        <v>0</v>
      </c>
      <c r="N274" s="18">
        <f t="shared" si="371"/>
        <v>0</v>
      </c>
      <c r="O274" s="18">
        <f t="shared" si="371"/>
        <v>0</v>
      </c>
      <c r="P274" s="18">
        <f t="shared" si="371"/>
        <v>0</v>
      </c>
      <c r="Q274" s="18">
        <f t="shared" si="371"/>
        <v>0</v>
      </c>
      <c r="R274" s="18">
        <f t="shared" si="371"/>
        <v>0</v>
      </c>
      <c r="S274" s="18">
        <f t="shared" si="371"/>
        <v>0</v>
      </c>
      <c r="T274" s="18">
        <f t="shared" si="371"/>
        <v>0</v>
      </c>
      <c r="U274" s="18">
        <f t="shared" si="371"/>
        <v>0</v>
      </c>
      <c r="V274" s="18">
        <f t="shared" si="371"/>
        <v>0</v>
      </c>
      <c r="W274" s="18">
        <f t="shared" si="371"/>
        <v>0</v>
      </c>
      <c r="X274" s="18">
        <f t="shared" si="371"/>
        <v>0</v>
      </c>
      <c r="Y274" s="18">
        <f t="shared" si="371"/>
        <v>0</v>
      </c>
      <c r="Z274" s="18">
        <f t="shared" si="371"/>
        <v>0</v>
      </c>
      <c r="AA274" s="18">
        <f t="shared" si="371"/>
        <v>0</v>
      </c>
      <c r="AB274" s="18">
        <f t="shared" si="371"/>
        <v>0</v>
      </c>
      <c r="AC274" s="18">
        <f t="shared" si="371"/>
        <v>0</v>
      </c>
      <c r="AE274" s="18">
        <f t="shared" si="343"/>
        <v>0</v>
      </c>
      <c r="AF274" s="18">
        <f t="shared" si="344"/>
        <v>0</v>
      </c>
      <c r="AG274" s="18">
        <f t="shared" si="345"/>
        <v>0</v>
      </c>
      <c r="AH274" s="18">
        <f t="shared" si="346"/>
        <v>0</v>
      </c>
      <c r="AI274" s="18">
        <f t="shared" si="347"/>
        <v>0</v>
      </c>
      <c r="AJ274" s="18">
        <f t="shared" si="348"/>
        <v>0</v>
      </c>
      <c r="AK274" s="18">
        <f t="shared" si="349"/>
        <v>0</v>
      </c>
      <c r="AL274" s="18">
        <f t="shared" si="350"/>
        <v>0</v>
      </c>
      <c r="AM274" s="18">
        <f t="shared" si="351"/>
        <v>0</v>
      </c>
      <c r="AN274" s="18">
        <f t="shared" si="352"/>
        <v>0</v>
      </c>
      <c r="AO274" s="18">
        <f t="shared" si="353"/>
        <v>0</v>
      </c>
      <c r="AP274" s="18">
        <f t="shared" si="354"/>
        <v>0</v>
      </c>
      <c r="AQ274" s="18">
        <f t="shared" si="355"/>
        <v>0</v>
      </c>
      <c r="AR274" s="18">
        <f t="shared" si="356"/>
        <v>0</v>
      </c>
      <c r="AS274" s="18">
        <f t="shared" si="357"/>
        <v>0</v>
      </c>
      <c r="AT274" s="18">
        <f t="shared" si="358"/>
        <v>0</v>
      </c>
      <c r="AU274" s="18">
        <f t="shared" si="359"/>
        <v>0</v>
      </c>
      <c r="AV274" s="18">
        <f t="shared" si="360"/>
        <v>0</v>
      </c>
      <c r="AW274" s="18">
        <f t="shared" si="361"/>
        <v>0</v>
      </c>
      <c r="AX274" s="18">
        <f t="shared" si="362"/>
        <v>0</v>
      </c>
    </row>
    <row r="275" spans="1:50" x14ac:dyDescent="0.25">
      <c r="A275">
        <f>feecalcs!A269</f>
        <v>0</v>
      </c>
      <c r="B275">
        <f>feecalcs!B269</f>
        <v>0</v>
      </c>
      <c r="C275">
        <f>feecalcs!D269</f>
        <v>0</v>
      </c>
      <c r="D275">
        <f>feecalcs!F269</f>
        <v>0</v>
      </c>
      <c r="E275">
        <f>feecalcs!G269</f>
        <v>0</v>
      </c>
      <c r="F275">
        <f>client_info!F272</f>
        <v>0</v>
      </c>
      <c r="G275">
        <f>client_info!G272</f>
        <v>0</v>
      </c>
      <c r="H275">
        <f>VLOOKUP(F275,lifeexpectancy!A:C,IF(feesovertime!G275="M",2,3),FALSE)</f>
        <v>80.209999999999994</v>
      </c>
      <c r="J275" s="18">
        <f t="shared" si="341"/>
        <v>0</v>
      </c>
      <c r="K275" s="18">
        <f t="shared" ref="K275:AC275" si="372">IF(J275=0,0,IF($F275-1+K$7&gt;=65,J275*(1+$B$2-$B$3),J275*(1+$B$2)+$B$4))</f>
        <v>0</v>
      </c>
      <c r="L275" s="18">
        <f t="shared" si="372"/>
        <v>0</v>
      </c>
      <c r="M275" s="18">
        <f t="shared" si="372"/>
        <v>0</v>
      </c>
      <c r="N275" s="18">
        <f t="shared" si="372"/>
        <v>0</v>
      </c>
      <c r="O275" s="18">
        <f t="shared" si="372"/>
        <v>0</v>
      </c>
      <c r="P275" s="18">
        <f t="shared" si="372"/>
        <v>0</v>
      </c>
      <c r="Q275" s="18">
        <f t="shared" si="372"/>
        <v>0</v>
      </c>
      <c r="R275" s="18">
        <f t="shared" si="372"/>
        <v>0</v>
      </c>
      <c r="S275" s="18">
        <f t="shared" si="372"/>
        <v>0</v>
      </c>
      <c r="T275" s="18">
        <f t="shared" si="372"/>
        <v>0</v>
      </c>
      <c r="U275" s="18">
        <f t="shared" si="372"/>
        <v>0</v>
      </c>
      <c r="V275" s="18">
        <f t="shared" si="372"/>
        <v>0</v>
      </c>
      <c r="W275" s="18">
        <f t="shared" si="372"/>
        <v>0</v>
      </c>
      <c r="X275" s="18">
        <f t="shared" si="372"/>
        <v>0</v>
      </c>
      <c r="Y275" s="18">
        <f t="shared" si="372"/>
        <v>0</v>
      </c>
      <c r="Z275" s="18">
        <f t="shared" si="372"/>
        <v>0</v>
      </c>
      <c r="AA275" s="18">
        <f t="shared" si="372"/>
        <v>0</v>
      </c>
      <c r="AB275" s="18">
        <f t="shared" si="372"/>
        <v>0</v>
      </c>
      <c r="AC275" s="18">
        <f t="shared" si="372"/>
        <v>0</v>
      </c>
      <c r="AE275" s="18">
        <f t="shared" si="343"/>
        <v>0</v>
      </c>
      <c r="AF275" s="18">
        <f t="shared" si="344"/>
        <v>0</v>
      </c>
      <c r="AG275" s="18">
        <f t="shared" si="345"/>
        <v>0</v>
      </c>
      <c r="AH275" s="18">
        <f t="shared" si="346"/>
        <v>0</v>
      </c>
      <c r="AI275" s="18">
        <f t="shared" si="347"/>
        <v>0</v>
      </c>
      <c r="AJ275" s="18">
        <f t="shared" si="348"/>
        <v>0</v>
      </c>
      <c r="AK275" s="18">
        <f t="shared" si="349"/>
        <v>0</v>
      </c>
      <c r="AL275" s="18">
        <f t="shared" si="350"/>
        <v>0</v>
      </c>
      <c r="AM275" s="18">
        <f t="shared" si="351"/>
        <v>0</v>
      </c>
      <c r="AN275" s="18">
        <f t="shared" si="352"/>
        <v>0</v>
      </c>
      <c r="AO275" s="18">
        <f t="shared" si="353"/>
        <v>0</v>
      </c>
      <c r="AP275" s="18">
        <f t="shared" si="354"/>
        <v>0</v>
      </c>
      <c r="AQ275" s="18">
        <f t="shared" si="355"/>
        <v>0</v>
      </c>
      <c r="AR275" s="18">
        <f t="shared" si="356"/>
        <v>0</v>
      </c>
      <c r="AS275" s="18">
        <f t="shared" si="357"/>
        <v>0</v>
      </c>
      <c r="AT275" s="18">
        <f t="shared" si="358"/>
        <v>0</v>
      </c>
      <c r="AU275" s="18">
        <f t="shared" si="359"/>
        <v>0</v>
      </c>
      <c r="AV275" s="18">
        <f t="shared" si="360"/>
        <v>0</v>
      </c>
      <c r="AW275" s="18">
        <f t="shared" si="361"/>
        <v>0</v>
      </c>
      <c r="AX275" s="18">
        <f t="shared" si="362"/>
        <v>0</v>
      </c>
    </row>
    <row r="276" spans="1:50" x14ac:dyDescent="0.25">
      <c r="A276">
        <f>feecalcs!A270</f>
        <v>0</v>
      </c>
      <c r="B276">
        <f>feecalcs!B270</f>
        <v>0</v>
      </c>
      <c r="C276">
        <f>feecalcs!D270</f>
        <v>0</v>
      </c>
      <c r="D276">
        <f>feecalcs!F270</f>
        <v>0</v>
      </c>
      <c r="E276">
        <f>feecalcs!G270</f>
        <v>0</v>
      </c>
      <c r="F276">
        <f>client_info!F273</f>
        <v>0</v>
      </c>
      <c r="G276">
        <f>client_info!G273</f>
        <v>0</v>
      </c>
      <c r="H276">
        <f>VLOOKUP(F276,lifeexpectancy!A:C,IF(feesovertime!G276="M",2,3),FALSE)</f>
        <v>80.209999999999994</v>
      </c>
      <c r="J276" s="18">
        <f t="shared" si="341"/>
        <v>0</v>
      </c>
      <c r="K276" s="18">
        <f t="shared" ref="K276:AC276" si="373">IF(J276=0,0,IF($F276-1+K$7&gt;=65,J276*(1+$B$2-$B$3),J276*(1+$B$2)+$B$4))</f>
        <v>0</v>
      </c>
      <c r="L276" s="18">
        <f t="shared" si="373"/>
        <v>0</v>
      </c>
      <c r="M276" s="18">
        <f t="shared" si="373"/>
        <v>0</v>
      </c>
      <c r="N276" s="18">
        <f t="shared" si="373"/>
        <v>0</v>
      </c>
      <c r="O276" s="18">
        <f t="shared" si="373"/>
        <v>0</v>
      </c>
      <c r="P276" s="18">
        <f t="shared" si="373"/>
        <v>0</v>
      </c>
      <c r="Q276" s="18">
        <f t="shared" si="373"/>
        <v>0</v>
      </c>
      <c r="R276" s="18">
        <f t="shared" si="373"/>
        <v>0</v>
      </c>
      <c r="S276" s="18">
        <f t="shared" si="373"/>
        <v>0</v>
      </c>
      <c r="T276" s="18">
        <f t="shared" si="373"/>
        <v>0</v>
      </c>
      <c r="U276" s="18">
        <f t="shared" si="373"/>
        <v>0</v>
      </c>
      <c r="V276" s="18">
        <f t="shared" si="373"/>
        <v>0</v>
      </c>
      <c r="W276" s="18">
        <f t="shared" si="373"/>
        <v>0</v>
      </c>
      <c r="X276" s="18">
        <f t="shared" si="373"/>
        <v>0</v>
      </c>
      <c r="Y276" s="18">
        <f t="shared" si="373"/>
        <v>0</v>
      </c>
      <c r="Z276" s="18">
        <f t="shared" si="373"/>
        <v>0</v>
      </c>
      <c r="AA276" s="18">
        <f t="shared" si="373"/>
        <v>0</v>
      </c>
      <c r="AB276" s="18">
        <f t="shared" si="373"/>
        <v>0</v>
      </c>
      <c r="AC276" s="18">
        <f t="shared" si="373"/>
        <v>0</v>
      </c>
      <c r="AE276" s="18">
        <f t="shared" si="343"/>
        <v>0</v>
      </c>
      <c r="AF276" s="18">
        <f t="shared" si="344"/>
        <v>0</v>
      </c>
      <c r="AG276" s="18">
        <f t="shared" si="345"/>
        <v>0</v>
      </c>
      <c r="AH276" s="18">
        <f t="shared" si="346"/>
        <v>0</v>
      </c>
      <c r="AI276" s="18">
        <f t="shared" si="347"/>
        <v>0</v>
      </c>
      <c r="AJ276" s="18">
        <f t="shared" si="348"/>
        <v>0</v>
      </c>
      <c r="AK276" s="18">
        <f t="shared" si="349"/>
        <v>0</v>
      </c>
      <c r="AL276" s="18">
        <f t="shared" si="350"/>
        <v>0</v>
      </c>
      <c r="AM276" s="18">
        <f t="shared" si="351"/>
        <v>0</v>
      </c>
      <c r="AN276" s="18">
        <f t="shared" si="352"/>
        <v>0</v>
      </c>
      <c r="AO276" s="18">
        <f t="shared" si="353"/>
        <v>0</v>
      </c>
      <c r="AP276" s="18">
        <f t="shared" si="354"/>
        <v>0</v>
      </c>
      <c r="AQ276" s="18">
        <f t="shared" si="355"/>
        <v>0</v>
      </c>
      <c r="AR276" s="18">
        <f t="shared" si="356"/>
        <v>0</v>
      </c>
      <c r="AS276" s="18">
        <f t="shared" si="357"/>
        <v>0</v>
      </c>
      <c r="AT276" s="18">
        <f t="shared" si="358"/>
        <v>0</v>
      </c>
      <c r="AU276" s="18">
        <f t="shared" si="359"/>
        <v>0</v>
      </c>
      <c r="AV276" s="18">
        <f t="shared" si="360"/>
        <v>0</v>
      </c>
      <c r="AW276" s="18">
        <f t="shared" si="361"/>
        <v>0</v>
      </c>
      <c r="AX276" s="18">
        <f t="shared" si="362"/>
        <v>0</v>
      </c>
    </row>
    <row r="277" spans="1:50" x14ac:dyDescent="0.25">
      <c r="A277">
        <f>feecalcs!A271</f>
        <v>0</v>
      </c>
      <c r="B277">
        <f>feecalcs!B271</f>
        <v>0</v>
      </c>
      <c r="C277">
        <f>feecalcs!D271</f>
        <v>0</v>
      </c>
      <c r="D277">
        <f>feecalcs!F271</f>
        <v>0</v>
      </c>
      <c r="E277">
        <f>feecalcs!G271</f>
        <v>0</v>
      </c>
      <c r="F277">
        <f>client_info!F274</f>
        <v>0</v>
      </c>
      <c r="G277">
        <f>client_info!G274</f>
        <v>0</v>
      </c>
      <c r="H277">
        <f>VLOOKUP(F277,lifeexpectancy!A:C,IF(feesovertime!G277="M",2,3),FALSE)</f>
        <v>80.209999999999994</v>
      </c>
      <c r="J277" s="18">
        <f t="shared" si="341"/>
        <v>0</v>
      </c>
      <c r="K277" s="18">
        <f t="shared" ref="K277:AC277" si="374">IF(J277=0,0,IF($F277-1+K$7&gt;=65,J277*(1+$B$2-$B$3),J277*(1+$B$2)+$B$4))</f>
        <v>0</v>
      </c>
      <c r="L277" s="18">
        <f t="shared" si="374"/>
        <v>0</v>
      </c>
      <c r="M277" s="18">
        <f t="shared" si="374"/>
        <v>0</v>
      </c>
      <c r="N277" s="18">
        <f t="shared" si="374"/>
        <v>0</v>
      </c>
      <c r="O277" s="18">
        <f t="shared" si="374"/>
        <v>0</v>
      </c>
      <c r="P277" s="18">
        <f t="shared" si="374"/>
        <v>0</v>
      </c>
      <c r="Q277" s="18">
        <f t="shared" si="374"/>
        <v>0</v>
      </c>
      <c r="R277" s="18">
        <f t="shared" si="374"/>
        <v>0</v>
      </c>
      <c r="S277" s="18">
        <f t="shared" si="374"/>
        <v>0</v>
      </c>
      <c r="T277" s="18">
        <f t="shared" si="374"/>
        <v>0</v>
      </c>
      <c r="U277" s="18">
        <f t="shared" si="374"/>
        <v>0</v>
      </c>
      <c r="V277" s="18">
        <f t="shared" si="374"/>
        <v>0</v>
      </c>
      <c r="W277" s="18">
        <f t="shared" si="374"/>
        <v>0</v>
      </c>
      <c r="X277" s="18">
        <f t="shared" si="374"/>
        <v>0</v>
      </c>
      <c r="Y277" s="18">
        <f t="shared" si="374"/>
        <v>0</v>
      </c>
      <c r="Z277" s="18">
        <f t="shared" si="374"/>
        <v>0</v>
      </c>
      <c r="AA277" s="18">
        <f t="shared" si="374"/>
        <v>0</v>
      </c>
      <c r="AB277" s="18">
        <f t="shared" si="374"/>
        <v>0</v>
      </c>
      <c r="AC277" s="18">
        <f t="shared" si="374"/>
        <v>0</v>
      </c>
      <c r="AE277" s="18">
        <f t="shared" si="343"/>
        <v>0</v>
      </c>
      <c r="AF277" s="18">
        <f t="shared" si="344"/>
        <v>0</v>
      </c>
      <c r="AG277" s="18">
        <f t="shared" si="345"/>
        <v>0</v>
      </c>
      <c r="AH277" s="18">
        <f t="shared" si="346"/>
        <v>0</v>
      </c>
      <c r="AI277" s="18">
        <f t="shared" si="347"/>
        <v>0</v>
      </c>
      <c r="AJ277" s="18">
        <f t="shared" si="348"/>
        <v>0</v>
      </c>
      <c r="AK277" s="18">
        <f t="shared" si="349"/>
        <v>0</v>
      </c>
      <c r="AL277" s="18">
        <f t="shared" si="350"/>
        <v>0</v>
      </c>
      <c r="AM277" s="18">
        <f t="shared" si="351"/>
        <v>0</v>
      </c>
      <c r="AN277" s="18">
        <f t="shared" si="352"/>
        <v>0</v>
      </c>
      <c r="AO277" s="18">
        <f t="shared" si="353"/>
        <v>0</v>
      </c>
      <c r="AP277" s="18">
        <f t="shared" si="354"/>
        <v>0</v>
      </c>
      <c r="AQ277" s="18">
        <f t="shared" si="355"/>
        <v>0</v>
      </c>
      <c r="AR277" s="18">
        <f t="shared" si="356"/>
        <v>0</v>
      </c>
      <c r="AS277" s="18">
        <f t="shared" si="357"/>
        <v>0</v>
      </c>
      <c r="AT277" s="18">
        <f t="shared" si="358"/>
        <v>0</v>
      </c>
      <c r="AU277" s="18">
        <f t="shared" si="359"/>
        <v>0</v>
      </c>
      <c r="AV277" s="18">
        <f t="shared" si="360"/>
        <v>0</v>
      </c>
      <c r="AW277" s="18">
        <f t="shared" si="361"/>
        <v>0</v>
      </c>
      <c r="AX277" s="18">
        <f t="shared" si="362"/>
        <v>0</v>
      </c>
    </row>
    <row r="278" spans="1:50" x14ac:dyDescent="0.25">
      <c r="A278">
        <f>feecalcs!A272</f>
        <v>0</v>
      </c>
      <c r="B278">
        <f>feecalcs!B272</f>
        <v>0</v>
      </c>
      <c r="C278">
        <f>feecalcs!D272</f>
        <v>0</v>
      </c>
      <c r="D278">
        <f>feecalcs!F272</f>
        <v>0</v>
      </c>
      <c r="E278">
        <f>feecalcs!G272</f>
        <v>0</v>
      </c>
      <c r="F278">
        <f>client_info!F275</f>
        <v>0</v>
      </c>
      <c r="G278">
        <f>client_info!G275</f>
        <v>0</v>
      </c>
      <c r="H278">
        <f>VLOOKUP(F278,lifeexpectancy!A:C,IF(feesovertime!G278="M",2,3),FALSE)</f>
        <v>80.209999999999994</v>
      </c>
      <c r="J278" s="18">
        <f t="shared" si="341"/>
        <v>0</v>
      </c>
      <c r="K278" s="18">
        <f t="shared" ref="K278:AC278" si="375">IF(J278=0,0,IF($F278-1+K$7&gt;=65,J278*(1+$B$2-$B$3),J278*(1+$B$2)+$B$4))</f>
        <v>0</v>
      </c>
      <c r="L278" s="18">
        <f t="shared" si="375"/>
        <v>0</v>
      </c>
      <c r="M278" s="18">
        <f t="shared" si="375"/>
        <v>0</v>
      </c>
      <c r="N278" s="18">
        <f t="shared" si="375"/>
        <v>0</v>
      </c>
      <c r="O278" s="18">
        <f t="shared" si="375"/>
        <v>0</v>
      </c>
      <c r="P278" s="18">
        <f t="shared" si="375"/>
        <v>0</v>
      </c>
      <c r="Q278" s="18">
        <f t="shared" si="375"/>
        <v>0</v>
      </c>
      <c r="R278" s="18">
        <f t="shared" si="375"/>
        <v>0</v>
      </c>
      <c r="S278" s="18">
        <f t="shared" si="375"/>
        <v>0</v>
      </c>
      <c r="T278" s="18">
        <f t="shared" si="375"/>
        <v>0</v>
      </c>
      <c r="U278" s="18">
        <f t="shared" si="375"/>
        <v>0</v>
      </c>
      <c r="V278" s="18">
        <f t="shared" si="375"/>
        <v>0</v>
      </c>
      <c r="W278" s="18">
        <f t="shared" si="375"/>
        <v>0</v>
      </c>
      <c r="X278" s="18">
        <f t="shared" si="375"/>
        <v>0</v>
      </c>
      <c r="Y278" s="18">
        <f t="shared" si="375"/>
        <v>0</v>
      </c>
      <c r="Z278" s="18">
        <f t="shared" si="375"/>
        <v>0</v>
      </c>
      <c r="AA278" s="18">
        <f t="shared" si="375"/>
        <v>0</v>
      </c>
      <c r="AB278" s="18">
        <f t="shared" si="375"/>
        <v>0</v>
      </c>
      <c r="AC278" s="18">
        <f t="shared" si="375"/>
        <v>0</v>
      </c>
      <c r="AE278" s="18">
        <f t="shared" si="343"/>
        <v>0</v>
      </c>
      <c r="AF278" s="18">
        <f t="shared" si="344"/>
        <v>0</v>
      </c>
      <c r="AG278" s="18">
        <f t="shared" si="345"/>
        <v>0</v>
      </c>
      <c r="AH278" s="18">
        <f t="shared" si="346"/>
        <v>0</v>
      </c>
      <c r="AI278" s="18">
        <f t="shared" si="347"/>
        <v>0</v>
      </c>
      <c r="AJ278" s="18">
        <f t="shared" si="348"/>
        <v>0</v>
      </c>
      <c r="AK278" s="18">
        <f t="shared" si="349"/>
        <v>0</v>
      </c>
      <c r="AL278" s="18">
        <f t="shared" si="350"/>
        <v>0</v>
      </c>
      <c r="AM278" s="18">
        <f t="shared" si="351"/>
        <v>0</v>
      </c>
      <c r="AN278" s="18">
        <f t="shared" si="352"/>
        <v>0</v>
      </c>
      <c r="AO278" s="18">
        <f t="shared" si="353"/>
        <v>0</v>
      </c>
      <c r="AP278" s="18">
        <f t="shared" si="354"/>
        <v>0</v>
      </c>
      <c r="AQ278" s="18">
        <f t="shared" si="355"/>
        <v>0</v>
      </c>
      <c r="AR278" s="18">
        <f t="shared" si="356"/>
        <v>0</v>
      </c>
      <c r="AS278" s="18">
        <f t="shared" si="357"/>
        <v>0</v>
      </c>
      <c r="AT278" s="18">
        <f t="shared" si="358"/>
        <v>0</v>
      </c>
      <c r="AU278" s="18">
        <f t="shared" si="359"/>
        <v>0</v>
      </c>
      <c r="AV278" s="18">
        <f t="shared" si="360"/>
        <v>0</v>
      </c>
      <c r="AW278" s="18">
        <f t="shared" si="361"/>
        <v>0</v>
      </c>
      <c r="AX278" s="18">
        <f t="shared" si="362"/>
        <v>0</v>
      </c>
    </row>
    <row r="279" spans="1:50" x14ac:dyDescent="0.25">
      <c r="A279">
        <f>feecalcs!A273</f>
        <v>0</v>
      </c>
      <c r="B279">
        <f>feecalcs!B273</f>
        <v>0</v>
      </c>
      <c r="C279">
        <f>feecalcs!D273</f>
        <v>0</v>
      </c>
      <c r="D279">
        <f>feecalcs!F273</f>
        <v>0</v>
      </c>
      <c r="E279">
        <f>feecalcs!G273</f>
        <v>0</v>
      </c>
      <c r="F279">
        <f>client_info!F276</f>
        <v>0</v>
      </c>
      <c r="G279">
        <f>client_info!G276</f>
        <v>0</v>
      </c>
      <c r="H279">
        <f>VLOOKUP(F279,lifeexpectancy!A:C,IF(feesovertime!G279="M",2,3),FALSE)</f>
        <v>80.209999999999994</v>
      </c>
      <c r="J279" s="18">
        <f t="shared" si="341"/>
        <v>0</v>
      </c>
      <c r="K279" s="18">
        <f t="shared" ref="K279:AC279" si="376">IF(J279=0,0,IF($F279-1+K$7&gt;=65,J279*(1+$B$2-$B$3),J279*(1+$B$2)+$B$4))</f>
        <v>0</v>
      </c>
      <c r="L279" s="18">
        <f t="shared" si="376"/>
        <v>0</v>
      </c>
      <c r="M279" s="18">
        <f t="shared" si="376"/>
        <v>0</v>
      </c>
      <c r="N279" s="18">
        <f t="shared" si="376"/>
        <v>0</v>
      </c>
      <c r="O279" s="18">
        <f t="shared" si="376"/>
        <v>0</v>
      </c>
      <c r="P279" s="18">
        <f t="shared" si="376"/>
        <v>0</v>
      </c>
      <c r="Q279" s="18">
        <f t="shared" si="376"/>
        <v>0</v>
      </c>
      <c r="R279" s="18">
        <f t="shared" si="376"/>
        <v>0</v>
      </c>
      <c r="S279" s="18">
        <f t="shared" si="376"/>
        <v>0</v>
      </c>
      <c r="T279" s="18">
        <f t="shared" si="376"/>
        <v>0</v>
      </c>
      <c r="U279" s="18">
        <f t="shared" si="376"/>
        <v>0</v>
      </c>
      <c r="V279" s="18">
        <f t="shared" si="376"/>
        <v>0</v>
      </c>
      <c r="W279" s="18">
        <f t="shared" si="376"/>
        <v>0</v>
      </c>
      <c r="X279" s="18">
        <f t="shared" si="376"/>
        <v>0</v>
      </c>
      <c r="Y279" s="18">
        <f t="shared" si="376"/>
        <v>0</v>
      </c>
      <c r="Z279" s="18">
        <f t="shared" si="376"/>
        <v>0</v>
      </c>
      <c r="AA279" s="18">
        <f t="shared" si="376"/>
        <v>0</v>
      </c>
      <c r="AB279" s="18">
        <f t="shared" si="376"/>
        <v>0</v>
      </c>
      <c r="AC279" s="18">
        <f t="shared" si="376"/>
        <v>0</v>
      </c>
      <c r="AE279" s="18">
        <f t="shared" si="343"/>
        <v>0</v>
      </c>
      <c r="AF279" s="18">
        <f t="shared" si="344"/>
        <v>0</v>
      </c>
      <c r="AG279" s="18">
        <f t="shared" si="345"/>
        <v>0</v>
      </c>
      <c r="AH279" s="18">
        <f t="shared" si="346"/>
        <v>0</v>
      </c>
      <c r="AI279" s="18">
        <f t="shared" si="347"/>
        <v>0</v>
      </c>
      <c r="AJ279" s="18">
        <f t="shared" si="348"/>
        <v>0</v>
      </c>
      <c r="AK279" s="18">
        <f t="shared" si="349"/>
        <v>0</v>
      </c>
      <c r="AL279" s="18">
        <f t="shared" si="350"/>
        <v>0</v>
      </c>
      <c r="AM279" s="18">
        <f t="shared" si="351"/>
        <v>0</v>
      </c>
      <c r="AN279" s="18">
        <f t="shared" si="352"/>
        <v>0</v>
      </c>
      <c r="AO279" s="18">
        <f t="shared" si="353"/>
        <v>0</v>
      </c>
      <c r="AP279" s="18">
        <f t="shared" si="354"/>
        <v>0</v>
      </c>
      <c r="AQ279" s="18">
        <f t="shared" si="355"/>
        <v>0</v>
      </c>
      <c r="AR279" s="18">
        <f t="shared" si="356"/>
        <v>0</v>
      </c>
      <c r="AS279" s="18">
        <f t="shared" si="357"/>
        <v>0</v>
      </c>
      <c r="AT279" s="18">
        <f t="shared" si="358"/>
        <v>0</v>
      </c>
      <c r="AU279" s="18">
        <f t="shared" si="359"/>
        <v>0</v>
      </c>
      <c r="AV279" s="18">
        <f t="shared" si="360"/>
        <v>0</v>
      </c>
      <c r="AW279" s="18">
        <f t="shared" si="361"/>
        <v>0</v>
      </c>
      <c r="AX279" s="18">
        <f t="shared" si="362"/>
        <v>0</v>
      </c>
    </row>
    <row r="280" spans="1:50" x14ac:dyDescent="0.25">
      <c r="A280">
        <f>feecalcs!A274</f>
        <v>0</v>
      </c>
      <c r="B280">
        <f>feecalcs!B274</f>
        <v>0</v>
      </c>
      <c r="C280">
        <f>feecalcs!D274</f>
        <v>0</v>
      </c>
      <c r="D280">
        <f>feecalcs!F274</f>
        <v>0</v>
      </c>
      <c r="E280">
        <f>feecalcs!G274</f>
        <v>0</v>
      </c>
      <c r="F280">
        <f>client_info!F277</f>
        <v>0</v>
      </c>
      <c r="G280">
        <f>client_info!G277</f>
        <v>0</v>
      </c>
      <c r="H280">
        <f>VLOOKUP(F280,lifeexpectancy!A:C,IF(feesovertime!G280="M",2,3),FALSE)</f>
        <v>80.209999999999994</v>
      </c>
      <c r="J280" s="18">
        <f t="shared" si="341"/>
        <v>0</v>
      </c>
      <c r="K280" s="18">
        <f t="shared" ref="K280:AC280" si="377">IF(J280=0,0,IF($F280-1+K$7&gt;=65,J280*(1+$B$2-$B$3),J280*(1+$B$2)+$B$4))</f>
        <v>0</v>
      </c>
      <c r="L280" s="18">
        <f t="shared" si="377"/>
        <v>0</v>
      </c>
      <c r="M280" s="18">
        <f t="shared" si="377"/>
        <v>0</v>
      </c>
      <c r="N280" s="18">
        <f t="shared" si="377"/>
        <v>0</v>
      </c>
      <c r="O280" s="18">
        <f t="shared" si="377"/>
        <v>0</v>
      </c>
      <c r="P280" s="18">
        <f t="shared" si="377"/>
        <v>0</v>
      </c>
      <c r="Q280" s="18">
        <f t="shared" si="377"/>
        <v>0</v>
      </c>
      <c r="R280" s="18">
        <f t="shared" si="377"/>
        <v>0</v>
      </c>
      <c r="S280" s="18">
        <f t="shared" si="377"/>
        <v>0</v>
      </c>
      <c r="T280" s="18">
        <f t="shared" si="377"/>
        <v>0</v>
      </c>
      <c r="U280" s="18">
        <f t="shared" si="377"/>
        <v>0</v>
      </c>
      <c r="V280" s="18">
        <f t="shared" si="377"/>
        <v>0</v>
      </c>
      <c r="W280" s="18">
        <f t="shared" si="377"/>
        <v>0</v>
      </c>
      <c r="X280" s="18">
        <f t="shared" si="377"/>
        <v>0</v>
      </c>
      <c r="Y280" s="18">
        <f t="shared" si="377"/>
        <v>0</v>
      </c>
      <c r="Z280" s="18">
        <f t="shared" si="377"/>
        <v>0</v>
      </c>
      <c r="AA280" s="18">
        <f t="shared" si="377"/>
        <v>0</v>
      </c>
      <c r="AB280" s="18">
        <f t="shared" si="377"/>
        <v>0</v>
      </c>
      <c r="AC280" s="18">
        <f t="shared" si="377"/>
        <v>0</v>
      </c>
      <c r="AE280" s="18">
        <f t="shared" si="343"/>
        <v>0</v>
      </c>
      <c r="AF280" s="18">
        <f t="shared" si="344"/>
        <v>0</v>
      </c>
      <c r="AG280" s="18">
        <f t="shared" si="345"/>
        <v>0</v>
      </c>
      <c r="AH280" s="18">
        <f t="shared" si="346"/>
        <v>0</v>
      </c>
      <c r="AI280" s="18">
        <f t="shared" si="347"/>
        <v>0</v>
      </c>
      <c r="AJ280" s="18">
        <f t="shared" si="348"/>
        <v>0</v>
      </c>
      <c r="AK280" s="18">
        <f t="shared" si="349"/>
        <v>0</v>
      </c>
      <c r="AL280" s="18">
        <f t="shared" si="350"/>
        <v>0</v>
      </c>
      <c r="AM280" s="18">
        <f t="shared" si="351"/>
        <v>0</v>
      </c>
      <c r="AN280" s="18">
        <f t="shared" si="352"/>
        <v>0</v>
      </c>
      <c r="AO280" s="18">
        <f t="shared" si="353"/>
        <v>0</v>
      </c>
      <c r="AP280" s="18">
        <f t="shared" si="354"/>
        <v>0</v>
      </c>
      <c r="AQ280" s="18">
        <f t="shared" si="355"/>
        <v>0</v>
      </c>
      <c r="AR280" s="18">
        <f t="shared" si="356"/>
        <v>0</v>
      </c>
      <c r="AS280" s="18">
        <f t="shared" si="357"/>
        <v>0</v>
      </c>
      <c r="AT280" s="18">
        <f t="shared" si="358"/>
        <v>0</v>
      </c>
      <c r="AU280" s="18">
        <f t="shared" si="359"/>
        <v>0</v>
      </c>
      <c r="AV280" s="18">
        <f t="shared" si="360"/>
        <v>0</v>
      </c>
      <c r="AW280" s="18">
        <f t="shared" si="361"/>
        <v>0</v>
      </c>
      <c r="AX280" s="18">
        <f t="shared" si="362"/>
        <v>0</v>
      </c>
    </row>
    <row r="281" spans="1:50" x14ac:dyDescent="0.25">
      <c r="A281">
        <f>feecalcs!A275</f>
        <v>0</v>
      </c>
      <c r="B281">
        <f>feecalcs!B275</f>
        <v>0</v>
      </c>
      <c r="C281">
        <f>feecalcs!D275</f>
        <v>0</v>
      </c>
      <c r="D281">
        <f>feecalcs!F275</f>
        <v>0</v>
      </c>
      <c r="E281">
        <f>feecalcs!G275</f>
        <v>0</v>
      </c>
      <c r="F281">
        <f>client_info!F278</f>
        <v>0</v>
      </c>
      <c r="G281">
        <f>client_info!G278</f>
        <v>0</v>
      </c>
      <c r="H281">
        <f>VLOOKUP(F281,lifeexpectancy!A:C,IF(feesovertime!G281="M",2,3),FALSE)</f>
        <v>80.209999999999994</v>
      </c>
      <c r="J281" s="18">
        <f t="shared" si="341"/>
        <v>0</v>
      </c>
      <c r="K281" s="18">
        <f t="shared" ref="K281:AC281" si="378">IF(J281=0,0,IF($F281-1+K$7&gt;=65,J281*(1+$B$2-$B$3),J281*(1+$B$2)+$B$4))</f>
        <v>0</v>
      </c>
      <c r="L281" s="18">
        <f t="shared" si="378"/>
        <v>0</v>
      </c>
      <c r="M281" s="18">
        <f t="shared" si="378"/>
        <v>0</v>
      </c>
      <c r="N281" s="18">
        <f t="shared" si="378"/>
        <v>0</v>
      </c>
      <c r="O281" s="18">
        <f t="shared" si="378"/>
        <v>0</v>
      </c>
      <c r="P281" s="18">
        <f t="shared" si="378"/>
        <v>0</v>
      </c>
      <c r="Q281" s="18">
        <f t="shared" si="378"/>
        <v>0</v>
      </c>
      <c r="R281" s="18">
        <f t="shared" si="378"/>
        <v>0</v>
      </c>
      <c r="S281" s="18">
        <f t="shared" si="378"/>
        <v>0</v>
      </c>
      <c r="T281" s="18">
        <f t="shared" si="378"/>
        <v>0</v>
      </c>
      <c r="U281" s="18">
        <f t="shared" si="378"/>
        <v>0</v>
      </c>
      <c r="V281" s="18">
        <f t="shared" si="378"/>
        <v>0</v>
      </c>
      <c r="W281" s="18">
        <f t="shared" si="378"/>
        <v>0</v>
      </c>
      <c r="X281" s="18">
        <f t="shared" si="378"/>
        <v>0</v>
      </c>
      <c r="Y281" s="18">
        <f t="shared" si="378"/>
        <v>0</v>
      </c>
      <c r="Z281" s="18">
        <f t="shared" si="378"/>
        <v>0</v>
      </c>
      <c r="AA281" s="18">
        <f t="shared" si="378"/>
        <v>0</v>
      </c>
      <c r="AB281" s="18">
        <f t="shared" si="378"/>
        <v>0</v>
      </c>
      <c r="AC281" s="18">
        <f t="shared" si="378"/>
        <v>0</v>
      </c>
      <c r="AE281" s="18">
        <f t="shared" si="343"/>
        <v>0</v>
      </c>
      <c r="AF281" s="18">
        <f t="shared" si="344"/>
        <v>0</v>
      </c>
      <c r="AG281" s="18">
        <f t="shared" si="345"/>
        <v>0</v>
      </c>
      <c r="AH281" s="18">
        <f t="shared" si="346"/>
        <v>0</v>
      </c>
      <c r="AI281" s="18">
        <f t="shared" si="347"/>
        <v>0</v>
      </c>
      <c r="AJ281" s="18">
        <f t="shared" si="348"/>
        <v>0</v>
      </c>
      <c r="AK281" s="18">
        <f t="shared" si="349"/>
        <v>0</v>
      </c>
      <c r="AL281" s="18">
        <f t="shared" si="350"/>
        <v>0</v>
      </c>
      <c r="AM281" s="18">
        <f t="shared" si="351"/>
        <v>0</v>
      </c>
      <c r="AN281" s="18">
        <f t="shared" si="352"/>
        <v>0</v>
      </c>
      <c r="AO281" s="18">
        <f t="shared" si="353"/>
        <v>0</v>
      </c>
      <c r="AP281" s="18">
        <f t="shared" si="354"/>
        <v>0</v>
      </c>
      <c r="AQ281" s="18">
        <f t="shared" si="355"/>
        <v>0</v>
      </c>
      <c r="AR281" s="18">
        <f t="shared" si="356"/>
        <v>0</v>
      </c>
      <c r="AS281" s="18">
        <f t="shared" si="357"/>
        <v>0</v>
      </c>
      <c r="AT281" s="18">
        <f t="shared" si="358"/>
        <v>0</v>
      </c>
      <c r="AU281" s="18">
        <f t="shared" si="359"/>
        <v>0</v>
      </c>
      <c r="AV281" s="18">
        <f t="shared" si="360"/>
        <v>0</v>
      </c>
      <c r="AW281" s="18">
        <f t="shared" si="361"/>
        <v>0</v>
      </c>
      <c r="AX281" s="18">
        <f t="shared" si="362"/>
        <v>0</v>
      </c>
    </row>
    <row r="282" spans="1:50" x14ac:dyDescent="0.25">
      <c r="A282">
        <f>feecalcs!A276</f>
        <v>0</v>
      </c>
      <c r="B282">
        <f>feecalcs!B276</f>
        <v>0</v>
      </c>
      <c r="C282">
        <f>feecalcs!D276</f>
        <v>0</v>
      </c>
      <c r="D282">
        <f>feecalcs!F276</f>
        <v>0</v>
      </c>
      <c r="E282">
        <f>feecalcs!G276</f>
        <v>0</v>
      </c>
      <c r="F282">
        <f>client_info!F279</f>
        <v>0</v>
      </c>
      <c r="G282">
        <f>client_info!G279</f>
        <v>0</v>
      </c>
      <c r="H282">
        <f>VLOOKUP(F282,lifeexpectancy!A:C,IF(feesovertime!G282="M",2,3),FALSE)</f>
        <v>80.209999999999994</v>
      </c>
      <c r="J282" s="18">
        <f t="shared" si="341"/>
        <v>0</v>
      </c>
      <c r="K282" s="18">
        <f t="shared" ref="K282:AC282" si="379">IF(J282=0,0,IF($F282-1+K$7&gt;=65,J282*(1+$B$2-$B$3),J282*(1+$B$2)+$B$4))</f>
        <v>0</v>
      </c>
      <c r="L282" s="18">
        <f t="shared" si="379"/>
        <v>0</v>
      </c>
      <c r="M282" s="18">
        <f t="shared" si="379"/>
        <v>0</v>
      </c>
      <c r="N282" s="18">
        <f t="shared" si="379"/>
        <v>0</v>
      </c>
      <c r="O282" s="18">
        <f t="shared" si="379"/>
        <v>0</v>
      </c>
      <c r="P282" s="18">
        <f t="shared" si="379"/>
        <v>0</v>
      </c>
      <c r="Q282" s="18">
        <f t="shared" si="379"/>
        <v>0</v>
      </c>
      <c r="R282" s="18">
        <f t="shared" si="379"/>
        <v>0</v>
      </c>
      <c r="S282" s="18">
        <f t="shared" si="379"/>
        <v>0</v>
      </c>
      <c r="T282" s="18">
        <f t="shared" si="379"/>
        <v>0</v>
      </c>
      <c r="U282" s="18">
        <f t="shared" si="379"/>
        <v>0</v>
      </c>
      <c r="V282" s="18">
        <f t="shared" si="379"/>
        <v>0</v>
      </c>
      <c r="W282" s="18">
        <f t="shared" si="379"/>
        <v>0</v>
      </c>
      <c r="X282" s="18">
        <f t="shared" si="379"/>
        <v>0</v>
      </c>
      <c r="Y282" s="18">
        <f t="shared" si="379"/>
        <v>0</v>
      </c>
      <c r="Z282" s="18">
        <f t="shared" si="379"/>
        <v>0</v>
      </c>
      <c r="AA282" s="18">
        <f t="shared" si="379"/>
        <v>0</v>
      </c>
      <c r="AB282" s="18">
        <f t="shared" si="379"/>
        <v>0</v>
      </c>
      <c r="AC282" s="18">
        <f t="shared" si="379"/>
        <v>0</v>
      </c>
      <c r="AE282" s="18">
        <f t="shared" si="343"/>
        <v>0</v>
      </c>
      <c r="AF282" s="18">
        <f t="shared" si="344"/>
        <v>0</v>
      </c>
      <c r="AG282" s="18">
        <f t="shared" si="345"/>
        <v>0</v>
      </c>
      <c r="AH282" s="18">
        <f t="shared" si="346"/>
        <v>0</v>
      </c>
      <c r="AI282" s="18">
        <f t="shared" si="347"/>
        <v>0</v>
      </c>
      <c r="AJ282" s="18">
        <f t="shared" si="348"/>
        <v>0</v>
      </c>
      <c r="AK282" s="18">
        <f t="shared" si="349"/>
        <v>0</v>
      </c>
      <c r="AL282" s="18">
        <f t="shared" si="350"/>
        <v>0</v>
      </c>
      <c r="AM282" s="18">
        <f t="shared" si="351"/>
        <v>0</v>
      </c>
      <c r="AN282" s="18">
        <f t="shared" si="352"/>
        <v>0</v>
      </c>
      <c r="AO282" s="18">
        <f t="shared" si="353"/>
        <v>0</v>
      </c>
      <c r="AP282" s="18">
        <f t="shared" si="354"/>
        <v>0</v>
      </c>
      <c r="AQ282" s="18">
        <f t="shared" si="355"/>
        <v>0</v>
      </c>
      <c r="AR282" s="18">
        <f t="shared" si="356"/>
        <v>0</v>
      </c>
      <c r="AS282" s="18">
        <f t="shared" si="357"/>
        <v>0</v>
      </c>
      <c r="AT282" s="18">
        <f t="shared" si="358"/>
        <v>0</v>
      </c>
      <c r="AU282" s="18">
        <f t="shared" si="359"/>
        <v>0</v>
      </c>
      <c r="AV282" s="18">
        <f t="shared" si="360"/>
        <v>0</v>
      </c>
      <c r="AW282" s="18">
        <f t="shared" si="361"/>
        <v>0</v>
      </c>
      <c r="AX282" s="18">
        <f t="shared" si="362"/>
        <v>0</v>
      </c>
    </row>
    <row r="283" spans="1:50" x14ac:dyDescent="0.25">
      <c r="A283">
        <f>feecalcs!A277</f>
        <v>0</v>
      </c>
      <c r="B283">
        <f>feecalcs!B277</f>
        <v>0</v>
      </c>
      <c r="C283">
        <f>feecalcs!D277</f>
        <v>0</v>
      </c>
      <c r="D283">
        <f>feecalcs!F277</f>
        <v>0</v>
      </c>
      <c r="E283">
        <f>feecalcs!G277</f>
        <v>0</v>
      </c>
      <c r="F283">
        <f>client_info!F280</f>
        <v>0</v>
      </c>
      <c r="G283">
        <f>client_info!G280</f>
        <v>0</v>
      </c>
      <c r="H283">
        <f>VLOOKUP(F283,lifeexpectancy!A:C,IF(feesovertime!G283="M",2,3),FALSE)</f>
        <v>80.209999999999994</v>
      </c>
      <c r="J283" s="18">
        <f t="shared" si="341"/>
        <v>0</v>
      </c>
      <c r="K283" s="18">
        <f t="shared" ref="K283:AC283" si="380">IF(J283=0,0,IF($F283-1+K$7&gt;=65,J283*(1+$B$2-$B$3),J283*(1+$B$2)+$B$4))</f>
        <v>0</v>
      </c>
      <c r="L283" s="18">
        <f t="shared" si="380"/>
        <v>0</v>
      </c>
      <c r="M283" s="18">
        <f t="shared" si="380"/>
        <v>0</v>
      </c>
      <c r="N283" s="18">
        <f t="shared" si="380"/>
        <v>0</v>
      </c>
      <c r="O283" s="18">
        <f t="shared" si="380"/>
        <v>0</v>
      </c>
      <c r="P283" s="18">
        <f t="shared" si="380"/>
        <v>0</v>
      </c>
      <c r="Q283" s="18">
        <f t="shared" si="380"/>
        <v>0</v>
      </c>
      <c r="R283" s="18">
        <f t="shared" si="380"/>
        <v>0</v>
      </c>
      <c r="S283" s="18">
        <f t="shared" si="380"/>
        <v>0</v>
      </c>
      <c r="T283" s="18">
        <f t="shared" si="380"/>
        <v>0</v>
      </c>
      <c r="U283" s="18">
        <f t="shared" si="380"/>
        <v>0</v>
      </c>
      <c r="V283" s="18">
        <f t="shared" si="380"/>
        <v>0</v>
      </c>
      <c r="W283" s="18">
        <f t="shared" si="380"/>
        <v>0</v>
      </c>
      <c r="X283" s="18">
        <f t="shared" si="380"/>
        <v>0</v>
      </c>
      <c r="Y283" s="18">
        <f t="shared" si="380"/>
        <v>0</v>
      </c>
      <c r="Z283" s="18">
        <f t="shared" si="380"/>
        <v>0</v>
      </c>
      <c r="AA283" s="18">
        <f t="shared" si="380"/>
        <v>0</v>
      </c>
      <c r="AB283" s="18">
        <f t="shared" si="380"/>
        <v>0</v>
      </c>
      <c r="AC283" s="18">
        <f t="shared" si="380"/>
        <v>0</v>
      </c>
      <c r="AE283" s="18">
        <f t="shared" si="343"/>
        <v>0</v>
      </c>
      <c r="AF283" s="18">
        <f t="shared" si="344"/>
        <v>0</v>
      </c>
      <c r="AG283" s="18">
        <f t="shared" si="345"/>
        <v>0</v>
      </c>
      <c r="AH283" s="18">
        <f t="shared" si="346"/>
        <v>0</v>
      </c>
      <c r="AI283" s="18">
        <f t="shared" si="347"/>
        <v>0</v>
      </c>
      <c r="AJ283" s="18">
        <f t="shared" si="348"/>
        <v>0</v>
      </c>
      <c r="AK283" s="18">
        <f t="shared" si="349"/>
        <v>0</v>
      </c>
      <c r="AL283" s="18">
        <f t="shared" si="350"/>
        <v>0</v>
      </c>
      <c r="AM283" s="18">
        <f t="shared" si="351"/>
        <v>0</v>
      </c>
      <c r="AN283" s="18">
        <f t="shared" si="352"/>
        <v>0</v>
      </c>
      <c r="AO283" s="18">
        <f t="shared" si="353"/>
        <v>0</v>
      </c>
      <c r="AP283" s="18">
        <f t="shared" si="354"/>
        <v>0</v>
      </c>
      <c r="AQ283" s="18">
        <f t="shared" si="355"/>
        <v>0</v>
      </c>
      <c r="AR283" s="18">
        <f t="shared" si="356"/>
        <v>0</v>
      </c>
      <c r="AS283" s="18">
        <f t="shared" si="357"/>
        <v>0</v>
      </c>
      <c r="AT283" s="18">
        <f t="shared" si="358"/>
        <v>0</v>
      </c>
      <c r="AU283" s="18">
        <f t="shared" si="359"/>
        <v>0</v>
      </c>
      <c r="AV283" s="18">
        <f t="shared" si="360"/>
        <v>0</v>
      </c>
      <c r="AW283" s="18">
        <f t="shared" si="361"/>
        <v>0</v>
      </c>
      <c r="AX283" s="18">
        <f t="shared" si="362"/>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6"/>
  <sheetViews>
    <sheetView workbookViewId="0">
      <selection activeCell="B4" sqref="B4"/>
    </sheetView>
  </sheetViews>
  <sheetFormatPr defaultRowHeight="15" x14ac:dyDescent="0.25"/>
  <cols>
    <col min="1" max="1" width="54.140625" customWidth="1"/>
    <col min="2" max="2" width="15.28515625" bestFit="1" customWidth="1"/>
    <col min="3" max="3" width="12.5703125" bestFit="1" customWidth="1"/>
    <col min="5" max="14" width="16.28515625" bestFit="1" customWidth="1"/>
    <col min="15" max="24" width="18" bestFit="1" customWidth="1"/>
  </cols>
  <sheetData>
    <row r="1" spans="1:24" x14ac:dyDescent="0.25">
      <c r="A1" s="15" t="s">
        <v>29</v>
      </c>
      <c r="B1" s="41">
        <v>2</v>
      </c>
    </row>
    <row r="2" spans="1:24" x14ac:dyDescent="0.25">
      <c r="A2" s="15" t="s">
        <v>126</v>
      </c>
      <c r="B2" s="44">
        <v>1100000</v>
      </c>
    </row>
    <row r="4" spans="1:24" x14ac:dyDescent="0.25">
      <c r="A4" s="15" t="s">
        <v>32</v>
      </c>
      <c r="B4" s="47">
        <f>IF(B2&lt;1000000,10000,IF(B2&lt;2000000,10000+(B2-1000000)*0.0075,17500+(B2-2000000)*0.005))*B1</f>
        <v>21500</v>
      </c>
      <c r="C4" t="s">
        <v>131</v>
      </c>
    </row>
    <row r="5" spans="1:24" x14ac:dyDescent="0.25">
      <c r="A5" s="15" t="s">
        <v>33</v>
      </c>
      <c r="B5" s="42">
        <f>B2*B1</f>
        <v>2200000</v>
      </c>
    </row>
    <row r="7" spans="1:24" x14ac:dyDescent="0.25">
      <c r="A7" s="15" t="s">
        <v>30</v>
      </c>
      <c r="B7" s="48">
        <v>1.7999999999999999E-2</v>
      </c>
      <c r="C7" t="s">
        <v>127</v>
      </c>
    </row>
    <row r="8" spans="1:24" x14ac:dyDescent="0.25">
      <c r="A8" s="15" t="s">
        <v>31</v>
      </c>
      <c r="B8" s="49">
        <v>6.0000000000000001E-3</v>
      </c>
      <c r="C8" t="s">
        <v>128</v>
      </c>
    </row>
    <row r="9" spans="1:24" x14ac:dyDescent="0.25">
      <c r="A9" s="20"/>
      <c r="B9" s="21"/>
    </row>
    <row r="10" spans="1:24" x14ac:dyDescent="0.25">
      <c r="A10" s="15" t="s">
        <v>129</v>
      </c>
      <c r="B10" s="43">
        <f>feesovertime!B2</f>
        <v>0.05</v>
      </c>
      <c r="C10" t="s">
        <v>34</v>
      </c>
    </row>
    <row r="11" spans="1:24" x14ac:dyDescent="0.25">
      <c r="A11" s="20"/>
      <c r="B11" s="22"/>
    </row>
    <row r="12" spans="1:24" x14ac:dyDescent="0.25">
      <c r="A12" s="15" t="s">
        <v>35</v>
      </c>
      <c r="B12" s="50">
        <v>6.2500000000000003E-3</v>
      </c>
    </row>
    <row r="13" spans="1:24" x14ac:dyDescent="0.25">
      <c r="E13" t="s">
        <v>41</v>
      </c>
    </row>
    <row r="14" spans="1:24" x14ac:dyDescent="0.25">
      <c r="A14" s="17" t="s">
        <v>40</v>
      </c>
      <c r="B14" t="s">
        <v>37</v>
      </c>
      <c r="C14" t="s">
        <v>39</v>
      </c>
      <c r="E14">
        <v>1</v>
      </c>
      <c r="F14">
        <v>2</v>
      </c>
      <c r="G14">
        <v>3</v>
      </c>
      <c r="H14">
        <v>4</v>
      </c>
      <c r="I14">
        <v>5</v>
      </c>
      <c r="J14">
        <v>6</v>
      </c>
      <c r="K14">
        <v>7</v>
      </c>
      <c r="L14">
        <v>8</v>
      </c>
      <c r="M14">
        <v>9</v>
      </c>
      <c r="N14">
        <v>10</v>
      </c>
      <c r="O14">
        <v>11</v>
      </c>
      <c r="P14">
        <v>12</v>
      </c>
      <c r="Q14">
        <v>13</v>
      </c>
      <c r="R14">
        <v>14</v>
      </c>
      <c r="S14">
        <v>15</v>
      </c>
      <c r="T14">
        <v>16</v>
      </c>
      <c r="U14">
        <v>17</v>
      </c>
      <c r="V14">
        <v>18</v>
      </c>
      <c r="W14">
        <v>19</v>
      </c>
      <c r="X14">
        <v>20</v>
      </c>
    </row>
    <row r="15" spans="1:24" x14ac:dyDescent="0.25">
      <c r="A15" t="s">
        <v>36</v>
      </c>
      <c r="B15" s="19">
        <f>B5</f>
        <v>2200000</v>
      </c>
      <c r="C15" s="19">
        <f>B4</f>
        <v>21500</v>
      </c>
      <c r="E15" s="19">
        <f>B15</f>
        <v>2200000</v>
      </c>
      <c r="F15" s="19">
        <f t="shared" ref="F15:X15" si="0">E15+$B5</f>
        <v>4400000</v>
      </c>
      <c r="G15" s="19">
        <f t="shared" si="0"/>
        <v>6600000</v>
      </c>
      <c r="H15" s="19">
        <f t="shared" si="0"/>
        <v>8800000</v>
      </c>
      <c r="I15" s="19">
        <f t="shared" si="0"/>
        <v>11000000</v>
      </c>
      <c r="J15" s="19">
        <f t="shared" si="0"/>
        <v>13200000</v>
      </c>
      <c r="K15" s="19">
        <f t="shared" si="0"/>
        <v>15400000</v>
      </c>
      <c r="L15" s="19">
        <f t="shared" si="0"/>
        <v>17600000</v>
      </c>
      <c r="M15" s="19">
        <f t="shared" si="0"/>
        <v>19800000</v>
      </c>
      <c r="N15" s="19">
        <f t="shared" si="0"/>
        <v>22000000</v>
      </c>
      <c r="O15" s="19">
        <f t="shared" si="0"/>
        <v>24200000</v>
      </c>
      <c r="P15" s="19">
        <f t="shared" si="0"/>
        <v>26400000</v>
      </c>
      <c r="Q15" s="19">
        <f t="shared" si="0"/>
        <v>28600000</v>
      </c>
      <c r="R15" s="19">
        <f t="shared" si="0"/>
        <v>30800000</v>
      </c>
      <c r="S15" s="19">
        <f t="shared" si="0"/>
        <v>33000000</v>
      </c>
      <c r="T15" s="19">
        <f t="shared" si="0"/>
        <v>35200000</v>
      </c>
      <c r="U15" s="19">
        <f t="shared" si="0"/>
        <v>37400000</v>
      </c>
      <c r="V15" s="19">
        <f t="shared" si="0"/>
        <v>39600000</v>
      </c>
      <c r="W15" s="19">
        <f t="shared" si="0"/>
        <v>41800000</v>
      </c>
      <c r="X15" s="19">
        <f t="shared" si="0"/>
        <v>44000000</v>
      </c>
    </row>
    <row r="16" spans="1:24" x14ac:dyDescent="0.25">
      <c r="A16" t="s">
        <v>44</v>
      </c>
      <c r="B16" s="19"/>
      <c r="C16" s="19"/>
      <c r="E16" s="19">
        <f>E15</f>
        <v>2200000</v>
      </c>
      <c r="F16" s="19">
        <f t="shared" ref="F16:X16" si="1">E16*(1+$B10)+$B5</f>
        <v>4510000</v>
      </c>
      <c r="G16" s="19">
        <f t="shared" si="1"/>
        <v>6935500</v>
      </c>
      <c r="H16" s="19">
        <f t="shared" si="1"/>
        <v>9482275</v>
      </c>
      <c r="I16" s="19">
        <f t="shared" si="1"/>
        <v>12156388.75</v>
      </c>
      <c r="J16" s="19">
        <f t="shared" si="1"/>
        <v>14964208.1875</v>
      </c>
      <c r="K16" s="19">
        <f t="shared" si="1"/>
        <v>17912418.596875001</v>
      </c>
      <c r="L16" s="19">
        <f t="shared" si="1"/>
        <v>21008039.526718751</v>
      </c>
      <c r="M16" s="19">
        <f t="shared" si="1"/>
        <v>24258441.50305469</v>
      </c>
      <c r="N16" s="19">
        <f t="shared" si="1"/>
        <v>27671363.578207426</v>
      </c>
      <c r="O16" s="19">
        <f t="shared" si="1"/>
        <v>31254931.757117797</v>
      </c>
      <c r="P16" s="19">
        <f t="shared" si="1"/>
        <v>35017678.344973683</v>
      </c>
      <c r="Q16" s="19">
        <f t="shared" si="1"/>
        <v>38968562.262222372</v>
      </c>
      <c r="R16" s="19">
        <f t="shared" si="1"/>
        <v>43116990.375333495</v>
      </c>
      <c r="S16" s="19">
        <f t="shared" si="1"/>
        <v>47472839.894100174</v>
      </c>
      <c r="T16" s="19">
        <f t="shared" si="1"/>
        <v>52046481.888805188</v>
      </c>
      <c r="U16" s="19">
        <f t="shared" si="1"/>
        <v>56848805.983245447</v>
      </c>
      <c r="V16" s="19">
        <f t="shared" si="1"/>
        <v>61891246.282407723</v>
      </c>
      <c r="W16" s="19">
        <f t="shared" si="1"/>
        <v>67185808.596528113</v>
      </c>
      <c r="X16" s="19">
        <f t="shared" si="1"/>
        <v>72745099.026354522</v>
      </c>
    </row>
    <row r="17" spans="1:24" x14ac:dyDescent="0.25">
      <c r="B17" s="19"/>
      <c r="C17" s="19"/>
      <c r="E17" s="19"/>
      <c r="F17" s="19"/>
      <c r="G17" s="19"/>
      <c r="H17" s="19"/>
      <c r="I17" s="19"/>
      <c r="J17" s="19"/>
      <c r="K17" s="19"/>
      <c r="L17" s="19"/>
      <c r="M17" s="19"/>
      <c r="N17" s="19"/>
      <c r="O17" s="19"/>
      <c r="P17" s="19"/>
      <c r="Q17" s="19"/>
      <c r="R17" s="19"/>
      <c r="S17" s="19"/>
      <c r="T17" s="19"/>
      <c r="U17" s="19"/>
      <c r="V17" s="19"/>
      <c r="W17" s="19"/>
      <c r="X17" s="19"/>
    </row>
    <row r="18" spans="1:24" x14ac:dyDescent="0.25">
      <c r="A18" t="s">
        <v>95</v>
      </c>
      <c r="B18" s="19"/>
      <c r="C18" s="19"/>
      <c r="E18" s="19">
        <f>E16+feesovertime!J4</f>
        <v>21792571.850000001</v>
      </c>
      <c r="F18" s="19">
        <f>F16+feesovertime!K4</f>
        <v>24918386.575100005</v>
      </c>
      <c r="G18" s="19">
        <f>G16+feesovertime!L4</f>
        <v>28192277.620433003</v>
      </c>
      <c r="H18" s="19">
        <f>H16+feesovertime!M4</f>
        <v>31621402.369529996</v>
      </c>
      <c r="I18" s="19">
        <f>I16+feesovertime!N4</f>
        <v>35118024.872533724</v>
      </c>
      <c r="J18" s="19">
        <f>J16+feesovertime!O4</f>
        <v>38779295.072223455</v>
      </c>
      <c r="K18" s="19">
        <f>K16+feesovertime!P4</f>
        <v>42441958.08814016</v>
      </c>
      <c r="L18" s="19">
        <f>L16+feesovertime!Q4</f>
        <v>46273465.202721864</v>
      </c>
      <c r="M18" s="19">
        <f>M16+feesovertime!R4</f>
        <v>50281829.949337892</v>
      </c>
      <c r="N18" s="19">
        <f>N16+feesovertime!S4</f>
        <v>54475453.677879125</v>
      </c>
      <c r="O18" s="19">
        <f>O16+feesovertime!T4</f>
        <v>58863144.559779644</v>
      </c>
      <c r="P18" s="19">
        <f>P16+feesovertime!U4</f>
        <v>63454137.531715386</v>
      </c>
      <c r="Q18" s="19">
        <f>Q16+feesovertime!V4</f>
        <v>68258115.224566326</v>
      </c>
      <c r="R18" s="19">
        <f>R16+feesovertime!W4</f>
        <v>73285229.926547766</v>
      </c>
      <c r="S18" s="19">
        <f>S16+feesovertime!X4</f>
        <v>78546126.631850868</v>
      </c>
      <c r="T18" s="19">
        <f>T16+feesovertime!Y4</f>
        <v>84051967.228688419</v>
      </c>
      <c r="U18" s="19">
        <f>U16+feesovertime!Z4</f>
        <v>89814455.88332516</v>
      </c>
      <c r="V18" s="19">
        <f>V16+feesovertime!AA4</f>
        <v>95845865.679489836</v>
      </c>
      <c r="W18" s="19">
        <f>W16+feesovertime!AB4</f>
        <v>102159066.57552269</v>
      </c>
      <c r="X18" s="19">
        <f>X16+feesovertime!AC4</f>
        <v>108767554.74471894</v>
      </c>
    </row>
    <row r="19" spans="1:24" x14ac:dyDescent="0.25">
      <c r="A19" t="s">
        <v>38</v>
      </c>
      <c r="B19" s="19">
        <f>E19</f>
        <v>392266.29330000002</v>
      </c>
      <c r="C19" s="19">
        <f>B19*B8</f>
        <v>2353.5977597999999</v>
      </c>
      <c r="E19" s="19">
        <f>E18*$B7</f>
        <v>392266.29330000002</v>
      </c>
      <c r="F19" s="19">
        <f t="shared" ref="F19:X19" si="2">F18*$B7+E19</f>
        <v>840797.2516518</v>
      </c>
      <c r="G19" s="19">
        <f t="shared" si="2"/>
        <v>1348258.248819594</v>
      </c>
      <c r="H19" s="19">
        <f t="shared" si="2"/>
        <v>1917443.4914711339</v>
      </c>
      <c r="I19" s="19">
        <f t="shared" si="2"/>
        <v>2549567.9391767411</v>
      </c>
      <c r="J19" s="19">
        <f t="shared" si="2"/>
        <v>3247595.2504767631</v>
      </c>
      <c r="K19" s="19">
        <f t="shared" si="2"/>
        <v>4011550.496063286</v>
      </c>
      <c r="L19" s="19">
        <f t="shared" si="2"/>
        <v>4844472.8697122792</v>
      </c>
      <c r="M19" s="19">
        <f t="shared" si="2"/>
        <v>5749545.8088003611</v>
      </c>
      <c r="N19" s="19">
        <f t="shared" si="2"/>
        <v>6730103.9750021854</v>
      </c>
      <c r="O19" s="19">
        <f t="shared" si="2"/>
        <v>7789640.5770782195</v>
      </c>
      <c r="P19" s="19">
        <f t="shared" si="2"/>
        <v>8931815.0526490957</v>
      </c>
      <c r="Q19" s="19">
        <f t="shared" si="2"/>
        <v>10160461.126691289</v>
      </c>
      <c r="R19" s="19">
        <f t="shared" si="2"/>
        <v>11479595.265369149</v>
      </c>
      <c r="S19" s="19">
        <f t="shared" si="2"/>
        <v>12893425.544742465</v>
      </c>
      <c r="T19" s="19">
        <f t="shared" si="2"/>
        <v>14406360.954858856</v>
      </c>
      <c r="U19" s="19">
        <f t="shared" si="2"/>
        <v>16023021.16075871</v>
      </c>
      <c r="V19" s="19">
        <f t="shared" si="2"/>
        <v>17748246.742989525</v>
      </c>
      <c r="W19" s="19">
        <f t="shared" si="2"/>
        <v>19587109.941348933</v>
      </c>
      <c r="X19" s="19">
        <f t="shared" si="2"/>
        <v>21544925.926753875</v>
      </c>
    </row>
    <row r="21" spans="1:24" x14ac:dyDescent="0.25">
      <c r="A21" s="17" t="s">
        <v>39</v>
      </c>
    </row>
    <row r="22" spans="1:24" x14ac:dyDescent="0.25">
      <c r="A22" t="s">
        <v>36</v>
      </c>
      <c r="E22" s="19">
        <f>B4</f>
        <v>21500</v>
      </c>
      <c r="F22" s="19">
        <f t="shared" ref="F22:X22" si="3">E22+$B4</f>
        <v>43000</v>
      </c>
      <c r="G22" s="19">
        <f t="shared" si="3"/>
        <v>64500</v>
      </c>
      <c r="H22" s="19">
        <f t="shared" si="3"/>
        <v>86000</v>
      </c>
      <c r="I22" s="19">
        <f t="shared" si="3"/>
        <v>107500</v>
      </c>
      <c r="J22" s="19">
        <f t="shared" si="3"/>
        <v>129000</v>
      </c>
      <c r="K22" s="19">
        <f t="shared" si="3"/>
        <v>150500</v>
      </c>
      <c r="L22" s="19">
        <f t="shared" si="3"/>
        <v>172000</v>
      </c>
      <c r="M22" s="19">
        <f t="shared" si="3"/>
        <v>193500</v>
      </c>
      <c r="N22" s="19">
        <f t="shared" si="3"/>
        <v>215000</v>
      </c>
      <c r="O22" s="19">
        <f t="shared" si="3"/>
        <v>236500</v>
      </c>
      <c r="P22" s="19">
        <f t="shared" si="3"/>
        <v>258000</v>
      </c>
      <c r="Q22" s="19">
        <f t="shared" si="3"/>
        <v>279500</v>
      </c>
      <c r="R22" s="19">
        <f t="shared" si="3"/>
        <v>301000</v>
      </c>
      <c r="S22" s="19">
        <f t="shared" si="3"/>
        <v>322500</v>
      </c>
      <c r="T22" s="19">
        <f t="shared" si="3"/>
        <v>344000</v>
      </c>
      <c r="U22" s="19">
        <f t="shared" si="3"/>
        <v>365500</v>
      </c>
      <c r="V22" s="19">
        <f t="shared" si="3"/>
        <v>387000</v>
      </c>
      <c r="W22" s="19">
        <f t="shared" si="3"/>
        <v>408500</v>
      </c>
      <c r="X22" s="19">
        <f t="shared" si="3"/>
        <v>430000</v>
      </c>
    </row>
    <row r="23" spans="1:24" x14ac:dyDescent="0.25">
      <c r="A23" t="s">
        <v>43</v>
      </c>
      <c r="E23" s="19">
        <f>(E16-E15)*$B12</f>
        <v>0</v>
      </c>
      <c r="F23" s="19">
        <f t="shared" ref="F23:X23" si="4">(F16-F15)*$B12</f>
        <v>687.5</v>
      </c>
      <c r="G23" s="19">
        <f t="shared" si="4"/>
        <v>2096.875</v>
      </c>
      <c r="H23" s="19">
        <f t="shared" si="4"/>
        <v>4264.21875</v>
      </c>
      <c r="I23" s="19">
        <f t="shared" si="4"/>
        <v>7227.4296875</v>
      </c>
      <c r="J23" s="19">
        <f t="shared" si="4"/>
        <v>11026.301171875</v>
      </c>
      <c r="K23" s="19">
        <f t="shared" si="4"/>
        <v>15702.616230468755</v>
      </c>
      <c r="L23" s="19">
        <f t="shared" si="4"/>
        <v>21300.247041992192</v>
      </c>
      <c r="M23" s="19">
        <f t="shared" si="4"/>
        <v>27865.259394091812</v>
      </c>
      <c r="N23" s="19">
        <f t="shared" si="4"/>
        <v>35446.022363796415</v>
      </c>
      <c r="O23" s="19">
        <f t="shared" si="4"/>
        <v>44093.323481986234</v>
      </c>
      <c r="P23" s="19">
        <f t="shared" si="4"/>
        <v>53860.489656085527</v>
      </c>
      <c r="Q23" s="19">
        <f t="shared" si="4"/>
        <v>64803.514138889826</v>
      </c>
      <c r="R23" s="19">
        <f t="shared" si="4"/>
        <v>76981.189845834349</v>
      </c>
      <c r="S23" s="19">
        <f t="shared" si="4"/>
        <v>90455.249338126101</v>
      </c>
      <c r="T23" s="19">
        <f t="shared" si="4"/>
        <v>105290.51180503244</v>
      </c>
      <c r="U23" s="19">
        <f t="shared" si="4"/>
        <v>121555.03739528405</v>
      </c>
      <c r="V23" s="19">
        <f t="shared" si="4"/>
        <v>139320.28926504828</v>
      </c>
      <c r="W23" s="19">
        <f t="shared" si="4"/>
        <v>158661.30372830073</v>
      </c>
      <c r="X23" s="19">
        <f t="shared" si="4"/>
        <v>179656.86891471577</v>
      </c>
    </row>
    <row r="24" spans="1:24" x14ac:dyDescent="0.25">
      <c r="A24" t="s">
        <v>42</v>
      </c>
      <c r="E24" s="19">
        <f t="shared" ref="E24:X24" si="5">E19*-$B8</f>
        <v>-2353.5977597999999</v>
      </c>
      <c r="F24" s="19">
        <f t="shared" si="5"/>
        <v>-5044.7835099107997</v>
      </c>
      <c r="G24" s="19">
        <f t="shared" si="5"/>
        <v>-8089.5494929175647</v>
      </c>
      <c r="H24" s="19">
        <f t="shared" si="5"/>
        <v>-11504.660948826804</v>
      </c>
      <c r="I24" s="19">
        <f t="shared" si="5"/>
        <v>-15297.407635060446</v>
      </c>
      <c r="J24" s="19">
        <f t="shared" si="5"/>
        <v>-19485.571502860577</v>
      </c>
      <c r="K24" s="19">
        <f t="shared" si="5"/>
        <v>-24069.302976379717</v>
      </c>
      <c r="L24" s="19">
        <f t="shared" si="5"/>
        <v>-29066.837218273675</v>
      </c>
      <c r="M24" s="19">
        <f t="shared" si="5"/>
        <v>-34497.274852802169</v>
      </c>
      <c r="N24" s="19">
        <f t="shared" si="5"/>
        <v>-40380.623850013115</v>
      </c>
      <c r="O24" s="19">
        <f t="shared" si="5"/>
        <v>-46737.843462469318</v>
      </c>
      <c r="P24" s="19">
        <f t="shared" si="5"/>
        <v>-53590.890315894576</v>
      </c>
      <c r="Q24" s="19">
        <f t="shared" si="5"/>
        <v>-60962.766760147737</v>
      </c>
      <c r="R24" s="19">
        <f t="shared" si="5"/>
        <v>-68877.571592214896</v>
      </c>
      <c r="S24" s="19">
        <f t="shared" si="5"/>
        <v>-77360.553268454794</v>
      </c>
      <c r="T24" s="19">
        <f t="shared" si="5"/>
        <v>-86438.165729153145</v>
      </c>
      <c r="U24" s="19">
        <f t="shared" si="5"/>
        <v>-96138.126964552255</v>
      </c>
      <c r="V24" s="19">
        <f t="shared" si="5"/>
        <v>-106489.48045793716</v>
      </c>
      <c r="W24" s="19">
        <f t="shared" si="5"/>
        <v>-117522.6596480936</v>
      </c>
      <c r="X24" s="19">
        <f t="shared" si="5"/>
        <v>-129269.55556052325</v>
      </c>
    </row>
    <row r="26" spans="1:24" x14ac:dyDescent="0.25">
      <c r="A26" t="s">
        <v>144</v>
      </c>
      <c r="E26" s="19">
        <f>SUM(E22:E24)</f>
        <v>19146.402240200001</v>
      </c>
      <c r="F26" s="19">
        <f>SUM(F22:F24)</f>
        <v>38642.716490089202</v>
      </c>
      <c r="G26" s="19">
        <f t="shared" ref="G26:X26" si="6">SUM(G22:G24)</f>
        <v>58507.325507082438</v>
      </c>
      <c r="H26" s="19">
        <f t="shared" si="6"/>
        <v>78759.5578011732</v>
      </c>
      <c r="I26" s="19">
        <f t="shared" si="6"/>
        <v>99430.022052439555</v>
      </c>
      <c r="J26" s="19">
        <f t="shared" si="6"/>
        <v>120540.72966901443</v>
      </c>
      <c r="K26" s="19">
        <f t="shared" si="6"/>
        <v>142133.31325408904</v>
      </c>
      <c r="L26" s="19">
        <f t="shared" si="6"/>
        <v>164233.40982371854</v>
      </c>
      <c r="M26" s="19">
        <f t="shared" si="6"/>
        <v>186867.98454128965</v>
      </c>
      <c r="N26" s="19">
        <f t="shared" si="6"/>
        <v>210065.39851378329</v>
      </c>
      <c r="O26" s="19">
        <f t="shared" si="6"/>
        <v>233855.48001951692</v>
      </c>
      <c r="P26" s="19">
        <f t="shared" si="6"/>
        <v>258269.59934019094</v>
      </c>
      <c r="Q26" s="19">
        <f t="shared" si="6"/>
        <v>283340.74737874209</v>
      </c>
      <c r="R26" s="19">
        <f t="shared" si="6"/>
        <v>309103.61825361941</v>
      </c>
      <c r="S26" s="19">
        <f t="shared" si="6"/>
        <v>335594.69606967131</v>
      </c>
      <c r="T26" s="19">
        <f t="shared" si="6"/>
        <v>362852.34607587929</v>
      </c>
      <c r="U26" s="19">
        <f t="shared" si="6"/>
        <v>390916.91043073178</v>
      </c>
      <c r="V26" s="19">
        <f t="shared" si="6"/>
        <v>419830.80880711105</v>
      </c>
      <c r="W26" s="19">
        <f t="shared" si="6"/>
        <v>449638.6440802071</v>
      </c>
      <c r="X26" s="19">
        <f t="shared" si="6"/>
        <v>480387.31335419248</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23" workbookViewId="0">
      <selection activeCell="A49" sqref="A49"/>
    </sheetView>
  </sheetViews>
  <sheetFormatPr defaultRowHeight="15" x14ac:dyDescent="0.25"/>
  <cols>
    <col min="1" max="1" width="41.7109375" bestFit="1" customWidth="1"/>
    <col min="2" max="2" width="14.140625" customWidth="1"/>
  </cols>
  <sheetData>
    <row r="1" spans="1:4" x14ac:dyDescent="0.25">
      <c r="A1" s="17" t="s">
        <v>49</v>
      </c>
      <c r="B1" s="17" t="s">
        <v>145</v>
      </c>
    </row>
    <row r="2" spans="1:4" x14ac:dyDescent="0.25">
      <c r="A2" t="s">
        <v>50</v>
      </c>
      <c r="B2" s="51">
        <v>400</v>
      </c>
    </row>
    <row r="3" spans="1:4" x14ac:dyDescent="0.25">
      <c r="A3" t="s">
        <v>51</v>
      </c>
      <c r="B3" s="51">
        <v>3</v>
      </c>
    </row>
    <row r="4" spans="1:4" x14ac:dyDescent="0.25">
      <c r="A4" t="s">
        <v>52</v>
      </c>
      <c r="B4" s="51">
        <v>100</v>
      </c>
      <c r="D4" s="17" t="s">
        <v>146</v>
      </c>
    </row>
    <row r="5" spans="1:4" x14ac:dyDescent="0.25">
      <c r="A5" t="s">
        <v>53</v>
      </c>
      <c r="B5" s="51">
        <v>250</v>
      </c>
      <c r="D5" s="17" t="s">
        <v>147</v>
      </c>
    </row>
    <row r="6" spans="1:4" x14ac:dyDescent="0.25">
      <c r="A6" t="s">
        <v>54</v>
      </c>
      <c r="B6" s="51">
        <v>600</v>
      </c>
      <c r="D6" s="17" t="s">
        <v>148</v>
      </c>
    </row>
    <row r="7" spans="1:4" x14ac:dyDescent="0.25">
      <c r="A7" t="s">
        <v>55</v>
      </c>
      <c r="B7" s="51">
        <v>191.35</v>
      </c>
      <c r="D7" s="17" t="s">
        <v>149</v>
      </c>
    </row>
    <row r="8" spans="1:4" x14ac:dyDescent="0.25">
      <c r="A8" t="s">
        <v>56</v>
      </c>
      <c r="B8" s="51">
        <v>0</v>
      </c>
    </row>
    <row r="9" spans="1:4" x14ac:dyDescent="0.25">
      <c r="A9" t="s">
        <v>57</v>
      </c>
      <c r="B9" s="51">
        <v>1000</v>
      </c>
    </row>
    <row r="10" spans="1:4" x14ac:dyDescent="0.25">
      <c r="A10" t="s">
        <v>58</v>
      </c>
      <c r="B10" s="51">
        <v>2000</v>
      </c>
    </row>
    <row r="11" spans="1:4" x14ac:dyDescent="0.25">
      <c r="A11" t="s">
        <v>59</v>
      </c>
      <c r="B11" s="51">
        <v>0</v>
      </c>
    </row>
    <row r="12" spans="1:4" x14ac:dyDescent="0.25">
      <c r="A12" t="s">
        <v>60</v>
      </c>
      <c r="B12" s="51">
        <v>0</v>
      </c>
    </row>
    <row r="13" spans="1:4" x14ac:dyDescent="0.25">
      <c r="A13" t="s">
        <v>61</v>
      </c>
      <c r="B13" s="51">
        <v>2000</v>
      </c>
    </row>
    <row r="14" spans="1:4" x14ac:dyDescent="0.25">
      <c r="A14" t="s">
        <v>62</v>
      </c>
      <c r="B14" s="51">
        <v>2100</v>
      </c>
    </row>
    <row r="15" spans="1:4" x14ac:dyDescent="0.25">
      <c r="A15" t="s">
        <v>63</v>
      </c>
      <c r="B15" s="51">
        <v>2500</v>
      </c>
    </row>
    <row r="16" spans="1:4" x14ac:dyDescent="0.25">
      <c r="A16" t="s">
        <v>64</v>
      </c>
      <c r="B16" s="51">
        <v>3530</v>
      </c>
    </row>
    <row r="17" spans="1:2" x14ac:dyDescent="0.25">
      <c r="A17" t="s">
        <v>65</v>
      </c>
      <c r="B17" s="51">
        <v>0</v>
      </c>
    </row>
    <row r="18" spans="1:2" x14ac:dyDescent="0.25">
      <c r="A18" t="s">
        <v>66</v>
      </c>
      <c r="B18" s="51">
        <v>2500</v>
      </c>
    </row>
    <row r="19" spans="1:2" x14ac:dyDescent="0.25">
      <c r="A19" t="s">
        <v>67</v>
      </c>
      <c r="B19" s="51">
        <v>4500</v>
      </c>
    </row>
    <row r="20" spans="1:2" x14ac:dyDescent="0.25">
      <c r="A20" t="s">
        <v>150</v>
      </c>
      <c r="B20" s="51">
        <v>1100</v>
      </c>
    </row>
    <row r="21" spans="1:2" x14ac:dyDescent="0.25">
      <c r="A21" t="s">
        <v>68</v>
      </c>
      <c r="B21" s="51">
        <v>2500</v>
      </c>
    </row>
    <row r="22" spans="1:2" x14ac:dyDescent="0.25">
      <c r="A22" t="s">
        <v>69</v>
      </c>
      <c r="B22" s="51">
        <v>250</v>
      </c>
    </row>
    <row r="23" spans="1:2" x14ac:dyDescent="0.25">
      <c r="A23" t="s">
        <v>70</v>
      </c>
      <c r="B23" s="51">
        <v>1100</v>
      </c>
    </row>
    <row r="24" spans="1:2" x14ac:dyDescent="0.25">
      <c r="A24" t="s">
        <v>71</v>
      </c>
      <c r="B24" s="51">
        <v>0</v>
      </c>
    </row>
    <row r="25" spans="1:2" x14ac:dyDescent="0.25">
      <c r="A25" t="s">
        <v>72</v>
      </c>
      <c r="B25" s="51">
        <v>6000</v>
      </c>
    </row>
    <row r="26" spans="1:2" x14ac:dyDescent="0.25">
      <c r="A26" t="s">
        <v>73</v>
      </c>
      <c r="B26" s="51">
        <v>60000</v>
      </c>
    </row>
    <row r="27" spans="1:2" x14ac:dyDescent="0.25">
      <c r="A27" t="s">
        <v>74</v>
      </c>
      <c r="B27" s="51">
        <v>1100</v>
      </c>
    </row>
    <row r="28" spans="1:2" x14ac:dyDescent="0.25">
      <c r="A28" t="s">
        <v>75</v>
      </c>
      <c r="B28" s="51">
        <v>1000</v>
      </c>
    </row>
    <row r="29" spans="1:2" x14ac:dyDescent="0.25">
      <c r="A29" t="s">
        <v>76</v>
      </c>
      <c r="B29" s="51">
        <v>3150</v>
      </c>
    </row>
    <row r="30" spans="1:2" x14ac:dyDescent="0.25">
      <c r="A30" t="s">
        <v>77</v>
      </c>
      <c r="B30" s="51">
        <v>2100</v>
      </c>
    </row>
    <row r="31" spans="1:2" x14ac:dyDescent="0.25">
      <c r="A31" t="s">
        <v>78</v>
      </c>
      <c r="B31" s="51">
        <v>2300</v>
      </c>
    </row>
    <row r="32" spans="1:2" x14ac:dyDescent="0.25">
      <c r="A32" t="s">
        <v>79</v>
      </c>
      <c r="B32" s="51">
        <v>0</v>
      </c>
    </row>
    <row r="33" spans="1:2" x14ac:dyDescent="0.25">
      <c r="A33" t="s">
        <v>80</v>
      </c>
      <c r="B33" s="51">
        <v>1200</v>
      </c>
    </row>
    <row r="34" spans="1:2" ht="15.75" thickBot="1" x14ac:dyDescent="0.3">
      <c r="A34" s="24"/>
      <c r="B34" s="24"/>
    </row>
    <row r="35" spans="1:2" ht="15.75" thickTop="1" x14ac:dyDescent="0.25">
      <c r="A35" s="15" t="s">
        <v>47</v>
      </c>
      <c r="B35" s="42">
        <f>SUM(B2:B34)</f>
        <v>103474.35</v>
      </c>
    </row>
    <row r="37" spans="1:2" x14ac:dyDescent="0.25">
      <c r="A37" s="15" t="s">
        <v>155</v>
      </c>
      <c r="B37" s="42">
        <f>Totals!B6</f>
        <v>124525.75171519999</v>
      </c>
    </row>
    <row r="39" spans="1:2" x14ac:dyDescent="0.25">
      <c r="A39" s="15" t="s">
        <v>94</v>
      </c>
      <c r="B39" s="52">
        <f>(B37-B35)/B37</f>
        <v>0.1690525969547742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election activeCell="B8" sqref="B8"/>
    </sheetView>
  </sheetViews>
  <sheetFormatPr defaultRowHeight="15" x14ac:dyDescent="0.25"/>
  <cols>
    <col min="1" max="1" width="25.85546875" customWidth="1"/>
    <col min="2" max="2" width="17.42578125" customWidth="1"/>
    <col min="3" max="21" width="15" bestFit="1" customWidth="1"/>
  </cols>
  <sheetData>
    <row r="1" spans="1:21" x14ac:dyDescent="0.25">
      <c r="A1" s="17" t="s">
        <v>39</v>
      </c>
      <c r="B1" t="s">
        <v>41</v>
      </c>
    </row>
    <row r="2" spans="1:21" x14ac:dyDescent="0.25">
      <c r="B2">
        <v>1</v>
      </c>
      <c r="C2">
        <v>2</v>
      </c>
      <c r="D2">
        <v>3</v>
      </c>
      <c r="E2">
        <v>4</v>
      </c>
      <c r="F2">
        <v>5</v>
      </c>
      <c r="G2">
        <v>6</v>
      </c>
      <c r="H2">
        <v>7</v>
      </c>
      <c r="I2">
        <v>8</v>
      </c>
      <c r="J2">
        <v>9</v>
      </c>
      <c r="K2">
        <v>10</v>
      </c>
      <c r="L2">
        <v>11</v>
      </c>
      <c r="M2">
        <v>12</v>
      </c>
      <c r="N2">
        <v>13</v>
      </c>
      <c r="O2">
        <v>14</v>
      </c>
      <c r="P2">
        <v>15</v>
      </c>
      <c r="Q2">
        <v>16</v>
      </c>
      <c r="R2">
        <v>17</v>
      </c>
      <c r="S2">
        <v>18</v>
      </c>
      <c r="T2">
        <v>19</v>
      </c>
      <c r="U2">
        <v>20</v>
      </c>
    </row>
    <row r="3" spans="1:21" x14ac:dyDescent="0.25">
      <c r="A3" t="s">
        <v>45</v>
      </c>
      <c r="B3" s="18">
        <f>feesovertime!AE4</f>
        <v>105379.349475</v>
      </c>
      <c r="C3" s="18">
        <f>feesovertime!AF4</f>
        <v>108826.785771</v>
      </c>
      <c r="D3" s="18">
        <f>feesovertime!AG4</f>
        <v>112418.15454828001</v>
      </c>
      <c r="E3" s="18">
        <f>feesovertime!AH4</f>
        <v>116159.7992508984</v>
      </c>
      <c r="F3" s="18">
        <f>feesovertime!AI4</f>
        <v>119582.1358517645</v>
      </c>
      <c r="G3" s="18">
        <f>feesovertime!AJ4</f>
        <v>123138.47628363602</v>
      </c>
      <c r="H3" s="18">
        <f>feesovertime!AK4</f>
        <v>125978.49853589511</v>
      </c>
      <c r="I3" s="18">
        <f>feesovertime!AL4</f>
        <v>128903.72145572197</v>
      </c>
      <c r="J3" s="18">
        <f>feesovertime!AM4</f>
        <v>131916.70106314361</v>
      </c>
      <c r="K3" s="18">
        <f>feesovertime!AN4</f>
        <v>135020.07005878794</v>
      </c>
      <c r="L3" s="18">
        <f>feesovertime!AO4</f>
        <v>138216.54012430157</v>
      </c>
      <c r="M3" s="18">
        <f>feesovertime!AP4</f>
        <v>141508.90429178061</v>
      </c>
      <c r="N3" s="18">
        <f>feesovertime!AQ4</f>
        <v>144900.039384284</v>
      </c>
      <c r="O3" s="18">
        <f>feesovertime!AR4</f>
        <v>148392.90852956256</v>
      </c>
      <c r="P3" s="18">
        <f>feesovertime!AS4</f>
        <v>141990.56374919941</v>
      </c>
      <c r="Q3" s="18">
        <f>feesovertime!AT4</f>
        <v>145696.14862542541</v>
      </c>
      <c r="R3" s="18">
        <f>feesovertime!AU4</f>
        <v>90367.612082067426</v>
      </c>
      <c r="S3" s="18">
        <f>feesovertime!AV4</f>
        <v>66601.014256595226</v>
      </c>
      <c r="T3" s="18">
        <f>feesovertime!AW4</f>
        <v>68299.912648043086</v>
      </c>
      <c r="U3" s="18">
        <f>feesovertime!AX4</f>
        <v>70049.777991234383</v>
      </c>
    </row>
    <row r="4" spans="1:21" x14ac:dyDescent="0.25">
      <c r="A4" t="s">
        <v>46</v>
      </c>
      <c r="B4" s="18">
        <f>newclients!E26</f>
        <v>19146.402240200001</v>
      </c>
      <c r="C4" s="18">
        <f>newclients!F26</f>
        <v>38642.716490089202</v>
      </c>
      <c r="D4" s="18">
        <f>newclients!G26</f>
        <v>58507.325507082438</v>
      </c>
      <c r="E4" s="18">
        <f>newclients!H26</f>
        <v>78759.5578011732</v>
      </c>
      <c r="F4" s="18">
        <f>newclients!I26</f>
        <v>99430.022052439555</v>
      </c>
      <c r="G4" s="18">
        <f>newclients!J26</f>
        <v>120540.72966901443</v>
      </c>
      <c r="H4" s="18">
        <f>newclients!K26</f>
        <v>142133.31325408904</v>
      </c>
      <c r="I4" s="18">
        <f>newclients!L26</f>
        <v>164233.40982371854</v>
      </c>
      <c r="J4" s="18">
        <f>newclients!M26</f>
        <v>186867.98454128965</v>
      </c>
      <c r="K4" s="18">
        <f>newclients!N26</f>
        <v>210065.39851378329</v>
      </c>
      <c r="L4" s="18">
        <f>newclients!O26</f>
        <v>233855.48001951692</v>
      </c>
      <c r="M4" s="18">
        <f>newclients!P26</f>
        <v>258269.59934019094</v>
      </c>
      <c r="N4" s="18">
        <f>newclients!Q26</f>
        <v>283340.74737874209</v>
      </c>
      <c r="O4" s="18">
        <f>newclients!R26</f>
        <v>309103.61825361941</v>
      </c>
      <c r="P4" s="18">
        <f>newclients!S26</f>
        <v>335594.69606967131</v>
      </c>
      <c r="Q4" s="18">
        <f>newclients!T26</f>
        <v>362852.34607587929</v>
      </c>
      <c r="R4" s="18">
        <f>newclients!U26</f>
        <v>390916.91043073178</v>
      </c>
      <c r="S4" s="18">
        <f>newclients!V26</f>
        <v>419830.80880711105</v>
      </c>
      <c r="T4" s="18">
        <f>newclients!W26</f>
        <v>449638.6440802071</v>
      </c>
      <c r="U4" s="18">
        <f>newclients!X26</f>
        <v>480387.31335419248</v>
      </c>
    </row>
    <row r="5" spans="1:21" x14ac:dyDescent="0.25">
      <c r="B5" s="23"/>
      <c r="C5" s="23"/>
      <c r="D5" s="23"/>
      <c r="E5" s="23"/>
      <c r="F5" s="23"/>
      <c r="G5" s="23"/>
      <c r="H5" s="23"/>
      <c r="I5" s="23"/>
      <c r="J5" s="23"/>
      <c r="K5" s="23"/>
      <c r="L5" s="23"/>
      <c r="M5" s="23"/>
      <c r="N5" s="23"/>
      <c r="O5" s="23"/>
      <c r="P5" s="23"/>
      <c r="Q5" s="23"/>
      <c r="R5" s="23"/>
      <c r="S5" s="23"/>
      <c r="T5" s="23"/>
      <c r="U5" s="23"/>
    </row>
    <row r="6" spans="1:21" x14ac:dyDescent="0.25">
      <c r="A6" s="17" t="s">
        <v>48</v>
      </c>
      <c r="B6" s="19">
        <f>B3+B4</f>
        <v>124525.75171519999</v>
      </c>
      <c r="C6" s="19">
        <f t="shared" ref="C6:U6" si="0">C3+C4</f>
        <v>147469.50226108919</v>
      </c>
      <c r="D6" s="19">
        <f t="shared" si="0"/>
        <v>170925.48005536245</v>
      </c>
      <c r="E6" s="19">
        <f t="shared" si="0"/>
        <v>194919.3570520716</v>
      </c>
      <c r="F6" s="19">
        <f t="shared" si="0"/>
        <v>219012.15790420404</v>
      </c>
      <c r="G6" s="19">
        <f t="shared" si="0"/>
        <v>243679.20595265046</v>
      </c>
      <c r="H6" s="19">
        <f t="shared" si="0"/>
        <v>268111.81178998412</v>
      </c>
      <c r="I6" s="19">
        <f t="shared" si="0"/>
        <v>293137.13127944048</v>
      </c>
      <c r="J6" s="19">
        <f t="shared" si="0"/>
        <v>318784.6856044333</v>
      </c>
      <c r="K6" s="19">
        <f t="shared" si="0"/>
        <v>345085.46857257123</v>
      </c>
      <c r="L6" s="19">
        <f t="shared" si="0"/>
        <v>372072.02014381846</v>
      </c>
      <c r="M6" s="19">
        <f t="shared" si="0"/>
        <v>399778.50363197154</v>
      </c>
      <c r="N6" s="19">
        <f t="shared" si="0"/>
        <v>428240.78676302609</v>
      </c>
      <c r="O6" s="19">
        <f t="shared" si="0"/>
        <v>457496.52678318194</v>
      </c>
      <c r="P6" s="19">
        <f t="shared" si="0"/>
        <v>477585.25981887069</v>
      </c>
      <c r="Q6" s="19">
        <f t="shared" si="0"/>
        <v>508548.49470130471</v>
      </c>
      <c r="R6" s="19">
        <f t="shared" si="0"/>
        <v>481284.52251279919</v>
      </c>
      <c r="S6" s="19">
        <f t="shared" si="0"/>
        <v>486431.82306370628</v>
      </c>
      <c r="T6" s="19">
        <f t="shared" si="0"/>
        <v>517938.55672825017</v>
      </c>
      <c r="U6" s="19">
        <f t="shared" si="0"/>
        <v>550437.09134542686</v>
      </c>
    </row>
    <row r="7" spans="1:21" x14ac:dyDescent="0.25">
      <c r="B7" s="26"/>
      <c r="C7" s="26"/>
      <c r="D7" s="26"/>
      <c r="E7" s="26"/>
      <c r="F7" s="26"/>
      <c r="G7" s="26"/>
      <c r="H7" s="26"/>
      <c r="I7" s="26"/>
      <c r="J7" s="26"/>
      <c r="K7" s="26"/>
      <c r="L7" s="26"/>
      <c r="M7" s="26"/>
      <c r="N7" s="26"/>
      <c r="O7" s="26"/>
      <c r="P7" s="26"/>
      <c r="Q7" s="26"/>
      <c r="R7" s="26"/>
      <c r="S7" s="26"/>
      <c r="T7" s="26"/>
      <c r="U7" s="26"/>
    </row>
    <row r="8" spans="1:21" ht="30" x14ac:dyDescent="0.25">
      <c r="A8" s="25" t="s">
        <v>81</v>
      </c>
      <c r="B8" s="18">
        <f>-B6*(1-expenses!$B39)</f>
        <v>-103474.35</v>
      </c>
      <c r="C8" s="18">
        <f>-C6*(1-expenses!$B39)</f>
        <v>-122539.39993222411</v>
      </c>
      <c r="D8" s="18">
        <f>-D6*(1-expenses!$B39)</f>
        <v>-142030.08376626196</v>
      </c>
      <c r="E8" s="18">
        <f>-E6*(1-expenses!$B39)</f>
        <v>-161967.733545664</v>
      </c>
      <c r="F8" s="18">
        <f>-F6*(1-expenses!$B39)</f>
        <v>-181987.58384582924</v>
      </c>
      <c r="G8" s="18">
        <f>-G6*(1-expenses!$B39)</f>
        <v>-202484.60336247762</v>
      </c>
      <c r="H8" s="18">
        <f>-H6*(1-expenses!$B39)</f>
        <v>-222786.81373263765</v>
      </c>
      <c r="I8" s="18">
        <f>-I6*(1-expenses!$B39)</f>
        <v>-243581.53797277849</v>
      </c>
      <c r="J8" s="18">
        <f>-J6*(1-expenses!$B39)</f>
        <v>-264893.30663359258</v>
      </c>
      <c r="K8" s="18">
        <f>-K6*(1-expenses!$B39)</f>
        <v>-286747.87393902295</v>
      </c>
      <c r="L8" s="18">
        <f>-L6*(1-expenses!$B39)</f>
        <v>-309172.27888429689</v>
      </c>
      <c r="M8" s="18">
        <f>-M6*(1-expenses!$B39)</f>
        <v>-332194.90938629309</v>
      </c>
      <c r="N8" s="18">
        <f>-N6*(1-expenses!$B39)</f>
        <v>-355845.56963878078</v>
      </c>
      <c r="O8" s="18">
        <f>-O6*(1-expenses!$B39)</f>
        <v>-380155.55083269562</v>
      </c>
      <c r="P8" s="18">
        <f>-P6*(1-expenses!$B39)</f>
        <v>-396848.23137916997</v>
      </c>
      <c r="Q8" s="18">
        <f>-Q6*(1-expenses!$B39)</f>
        <v>-422577.05099460791</v>
      </c>
      <c r="R8" s="18">
        <f>-R6*(1-expenses!$B39)</f>
        <v>-399922.12410787196</v>
      </c>
      <c r="S8" s="18">
        <f>-S6*(1-expenses!$B39)</f>
        <v>-404199.26013334148</v>
      </c>
      <c r="T8" s="18">
        <f>-T6*(1-expenses!$B39)</f>
        <v>-430379.69865033182</v>
      </c>
      <c r="U8" s="18">
        <f>-U6*(1-expenses!$B39)</f>
        <v>-457384.27159325016</v>
      </c>
    </row>
    <row r="9" spans="1:21" ht="15.75" thickBot="1" x14ac:dyDescent="0.3">
      <c r="B9" s="24"/>
      <c r="C9" s="24"/>
      <c r="D9" s="24"/>
      <c r="E9" s="24"/>
      <c r="F9" s="24"/>
      <c r="G9" s="24"/>
      <c r="H9" s="24"/>
      <c r="I9" s="24"/>
      <c r="J9" s="24"/>
      <c r="K9" s="24"/>
      <c r="L9" s="24"/>
      <c r="M9" s="24"/>
      <c r="N9" s="24"/>
      <c r="O9" s="24"/>
      <c r="P9" s="24"/>
      <c r="Q9" s="24"/>
      <c r="R9" s="24"/>
      <c r="S9" s="24"/>
      <c r="T9" s="24"/>
      <c r="U9" s="24"/>
    </row>
    <row r="10" spans="1:21" ht="15.75" thickTop="1" x14ac:dyDescent="0.25">
      <c r="A10" s="17" t="s">
        <v>82</v>
      </c>
      <c r="B10" s="19">
        <f>B6+B8</f>
        <v>21051.401715199987</v>
      </c>
      <c r="C10" s="19">
        <f t="shared" ref="C10:U10" si="1">C6+C8</f>
        <v>24930.102328865076</v>
      </c>
      <c r="D10" s="19">
        <f t="shared" si="1"/>
        <v>28895.396289100492</v>
      </c>
      <c r="E10" s="19">
        <f t="shared" si="1"/>
        <v>32951.623506407603</v>
      </c>
      <c r="F10" s="19">
        <f t="shared" si="1"/>
        <v>37024.574058374797</v>
      </c>
      <c r="G10" s="19">
        <f t="shared" si="1"/>
        <v>41194.602590172843</v>
      </c>
      <c r="H10" s="19">
        <f t="shared" si="1"/>
        <v>45324.998057346471</v>
      </c>
      <c r="I10" s="19">
        <f t="shared" si="1"/>
        <v>49555.593306661991</v>
      </c>
      <c r="J10" s="19">
        <f t="shared" si="1"/>
        <v>53891.378970840713</v>
      </c>
      <c r="K10" s="19">
        <f t="shared" si="1"/>
        <v>58337.594633548288</v>
      </c>
      <c r="L10" s="19">
        <f t="shared" si="1"/>
        <v>62899.741259521572</v>
      </c>
      <c r="M10" s="19">
        <f t="shared" si="1"/>
        <v>67583.594245678454</v>
      </c>
      <c r="N10" s="19">
        <f t="shared" si="1"/>
        <v>72395.217124245304</v>
      </c>
      <c r="O10" s="19">
        <f t="shared" si="1"/>
        <v>77340.975950486318</v>
      </c>
      <c r="P10" s="19">
        <f t="shared" si="1"/>
        <v>80737.02843970072</v>
      </c>
      <c r="Q10" s="19">
        <f t="shared" si="1"/>
        <v>85971.443706696795</v>
      </c>
      <c r="R10" s="19">
        <f t="shared" si="1"/>
        <v>81362.398404927226</v>
      </c>
      <c r="S10" s="19">
        <f t="shared" si="1"/>
        <v>82232.562930364802</v>
      </c>
      <c r="T10" s="19">
        <f t="shared" si="1"/>
        <v>87558.858077918354</v>
      </c>
      <c r="U10" s="19">
        <f t="shared" si="1"/>
        <v>93052.8197521767</v>
      </c>
    </row>
    <row r="12" spans="1:21" x14ac:dyDescent="0.25">
      <c r="A12" s="15" t="s">
        <v>85</v>
      </c>
      <c r="B12" s="41">
        <v>6</v>
      </c>
      <c r="C12" t="s">
        <v>86</v>
      </c>
    </row>
    <row r="14" spans="1:21" x14ac:dyDescent="0.25">
      <c r="A14" s="17" t="s">
        <v>87</v>
      </c>
      <c r="B14" s="18">
        <v>0</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f>U10*B12</f>
        <v>558316.9185130602</v>
      </c>
    </row>
    <row r="15" spans="1:21" x14ac:dyDescent="0.25">
      <c r="A15" s="17" t="s">
        <v>88</v>
      </c>
      <c r="B15" s="18">
        <f>B10+B14</f>
        <v>21051.401715199987</v>
      </c>
      <c r="C15" s="18">
        <f t="shared" ref="C15:U15" si="2">C10+C14</f>
        <v>24930.102328865076</v>
      </c>
      <c r="D15" s="18">
        <f t="shared" si="2"/>
        <v>28895.396289100492</v>
      </c>
      <c r="E15" s="18">
        <f t="shared" si="2"/>
        <v>32951.623506407603</v>
      </c>
      <c r="F15" s="18">
        <f t="shared" si="2"/>
        <v>37024.574058374797</v>
      </c>
      <c r="G15" s="18">
        <f t="shared" si="2"/>
        <v>41194.602590172843</v>
      </c>
      <c r="H15" s="18">
        <f t="shared" si="2"/>
        <v>45324.998057346471</v>
      </c>
      <c r="I15" s="18">
        <f t="shared" si="2"/>
        <v>49555.593306661991</v>
      </c>
      <c r="J15" s="18">
        <f t="shared" si="2"/>
        <v>53891.378970840713</v>
      </c>
      <c r="K15" s="18">
        <f t="shared" si="2"/>
        <v>58337.594633548288</v>
      </c>
      <c r="L15" s="18">
        <f t="shared" si="2"/>
        <v>62899.741259521572</v>
      </c>
      <c r="M15" s="18">
        <f t="shared" si="2"/>
        <v>67583.594245678454</v>
      </c>
      <c r="N15" s="18">
        <f t="shared" si="2"/>
        <v>72395.217124245304</v>
      </c>
      <c r="O15" s="18">
        <f t="shared" si="2"/>
        <v>77340.975950486318</v>
      </c>
      <c r="P15" s="18">
        <f t="shared" si="2"/>
        <v>80737.02843970072</v>
      </c>
      <c r="Q15" s="18">
        <f t="shared" si="2"/>
        <v>85971.443706696795</v>
      </c>
      <c r="R15" s="18">
        <f t="shared" si="2"/>
        <v>81362.398404927226</v>
      </c>
      <c r="S15" s="18">
        <f t="shared" si="2"/>
        <v>82232.562930364802</v>
      </c>
      <c r="T15" s="18">
        <f t="shared" si="2"/>
        <v>87558.858077918354</v>
      </c>
      <c r="U15" s="18">
        <f t="shared" si="2"/>
        <v>651369.73826523684</v>
      </c>
    </row>
    <row r="17" spans="1:21" x14ac:dyDescent="0.25">
      <c r="A17" s="15" t="s">
        <v>83</v>
      </c>
      <c r="B17" s="46">
        <v>0.22500000000000001</v>
      </c>
      <c r="C17" t="s">
        <v>151</v>
      </c>
    </row>
    <row r="19" spans="1:21" x14ac:dyDescent="0.25">
      <c r="A19" t="s">
        <v>84</v>
      </c>
      <c r="B19" s="18"/>
      <c r="C19" s="18">
        <f t="shared" ref="C19:U19" si="3">C15/(1+$B17)^C2</f>
        <v>16613.146075045446</v>
      </c>
      <c r="D19" s="18">
        <f t="shared" si="3"/>
        <v>15718.836220473026</v>
      </c>
      <c r="E19" s="18">
        <f t="shared" si="3"/>
        <v>14632.96932130067</v>
      </c>
      <c r="F19" s="18">
        <f t="shared" si="3"/>
        <v>13421.764905064576</v>
      </c>
      <c r="G19" s="18">
        <f t="shared" si="3"/>
        <v>12190.563620207035</v>
      </c>
      <c r="H19" s="18">
        <f t="shared" si="3"/>
        <v>10949.270201795362</v>
      </c>
      <c r="I19" s="18">
        <f t="shared" si="3"/>
        <v>9772.4615532887383</v>
      </c>
      <c r="J19" s="18">
        <f t="shared" si="3"/>
        <v>8675.499680830444</v>
      </c>
      <c r="K19" s="18">
        <f t="shared" si="3"/>
        <v>7666.332148319766</v>
      </c>
      <c r="L19" s="18">
        <f t="shared" si="3"/>
        <v>6747.6396767414963</v>
      </c>
      <c r="M19" s="18">
        <f t="shared" si="3"/>
        <v>5918.4532354515395</v>
      </c>
      <c r="N19" s="18">
        <f t="shared" si="3"/>
        <v>5175.3618708071945</v>
      </c>
      <c r="O19" s="18">
        <f t="shared" si="3"/>
        <v>4513.4060450342122</v>
      </c>
      <c r="P19" s="18">
        <f t="shared" si="3"/>
        <v>3846.1961647113249</v>
      </c>
      <c r="Q19" s="18">
        <f t="shared" si="3"/>
        <v>3343.3111802721537</v>
      </c>
      <c r="R19" s="18">
        <f t="shared" si="3"/>
        <v>2582.9157133539934</v>
      </c>
      <c r="S19" s="18">
        <f t="shared" si="3"/>
        <v>2131.052894775557</v>
      </c>
      <c r="T19" s="18">
        <f t="shared" si="3"/>
        <v>1852.3131233895217</v>
      </c>
      <c r="U19" s="18">
        <f t="shared" si="3"/>
        <v>11248.78986573295</v>
      </c>
    </row>
    <row r="21" spans="1:21" x14ac:dyDescent="0.25">
      <c r="A21" s="15" t="s">
        <v>89</v>
      </c>
      <c r="B21" s="42">
        <f>SUM(B19:U19)</f>
        <v>157000.28349659496</v>
      </c>
    </row>
    <row r="22" spans="1:21" x14ac:dyDescent="0.25">
      <c r="A22" s="15" t="s">
        <v>90</v>
      </c>
      <c r="B22" s="44">
        <v>11000</v>
      </c>
      <c r="C22" t="s">
        <v>152</v>
      </c>
    </row>
    <row r="23" spans="1:21" x14ac:dyDescent="0.25">
      <c r="A23" s="15" t="s">
        <v>91</v>
      </c>
      <c r="B23" s="42">
        <f>B21+B22</f>
        <v>168000.28349659496</v>
      </c>
    </row>
    <row r="24" spans="1:21" x14ac:dyDescent="0.25">
      <c r="A24" s="20"/>
      <c r="B24" s="38"/>
    </row>
    <row r="25" spans="1:21" x14ac:dyDescent="0.25">
      <c r="A25" s="15" t="s">
        <v>96</v>
      </c>
      <c r="B25" s="53">
        <f>B23/B15</f>
        <v>7.9804796739635524</v>
      </c>
    </row>
    <row r="27" spans="1:21" x14ac:dyDescent="0.25">
      <c r="A27" s="15" t="s">
        <v>92</v>
      </c>
      <c r="B27" s="46">
        <v>0.35</v>
      </c>
    </row>
    <row r="28" spans="1:21" x14ac:dyDescent="0.25">
      <c r="A28" s="15" t="s">
        <v>93</v>
      </c>
      <c r="B28" s="42">
        <f>B23*B27</f>
        <v>58800.099223808233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SETUP</vt:lpstr>
      <vt:lpstr>fee_schedule_names</vt:lpstr>
      <vt:lpstr>client_info</vt:lpstr>
      <vt:lpstr>feecalcs</vt:lpstr>
      <vt:lpstr>lifeexpectancy</vt:lpstr>
      <vt:lpstr>feesovertime</vt:lpstr>
      <vt:lpstr>newclients</vt:lpstr>
      <vt:lpstr>expenses</vt:lpstr>
      <vt:lpstr>Totals</vt:lpstr>
      <vt:lpstr>feecalcs!Print_Area</vt:lpstr>
      <vt:lpstr>feecalcs!Print_Titles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Kitces</dc:creator>
  <cp:lastModifiedBy>MKitces</cp:lastModifiedBy>
  <cp:lastPrinted>2010-02-15T15:17:23Z</cp:lastPrinted>
  <dcterms:created xsi:type="dcterms:W3CDTF">2010-01-31T17:32:17Z</dcterms:created>
  <dcterms:modified xsi:type="dcterms:W3CDTF">2015-04-06T13:47:31Z</dcterms:modified>
</cp:coreProperties>
</file>